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3. UY BAN NHAN DAN HUYEN\NAM 2025\1. BAO CAO\3. QUY\QUY I.2025\"/>
    </mc:Choice>
  </mc:AlternateContent>
  <xr:revisionPtr revIDLastSave="0" documentId="13_ncr:1_{8444B559-5CF7-40E6-90B8-CF7E24EF3C42}" xr6:coauthVersionLast="47" xr6:coauthVersionMax="47" xr10:uidLastSave="{00000000-0000-0000-0000-000000000000}"/>
  <bookViews>
    <workbookView xWindow="-110" yWindow="-110" windowWidth="19420" windowHeight="10420" tabRatio="706" activeTab="3" xr2:uid="{00000000-000D-0000-FFFF-FFFF00000000}"/>
  </bookViews>
  <sheets>
    <sheet name="1STC. Thu NSNN" sheetId="15" r:id="rId1"/>
    <sheet name="2STC_ĐTC" sheetId="17" r:id="rId2"/>
    <sheet name="3KHĐT. DN" sheetId="20" r:id="rId3"/>
    <sheet name="4KHĐT. Đầu tư tư" sheetId="31" r:id="rId4"/>
    <sheet name="5Huyen. HKD+HTX" sheetId="21" r:id="rId5"/>
    <sheet name="6.1SNN" sheetId="24" r:id="rId6"/>
    <sheet name="7SNN. OCOP" sheetId="25" r:id="rId7"/>
    <sheet name="8SNN. NTM" sheetId="26" r:id="rId8"/>
    <sheet name="9SYT. BHYT" sheetId="19" r:id="rId9"/>
    <sheet name="Sheet1" sheetId="35" r:id="rId10"/>
    <sheet name="10SLĐ. GQVL" sheetId="22" r:id="rId11"/>
    <sheet name="11SLĐ. Giam ngheo" sheetId="34" r:id="rId12"/>
    <sheet name="12Thunhap" sheetId="33" r:id="rId13"/>
  </sheets>
  <definedNames>
    <definedName name="_xlnm.Print_Area" localSheetId="10">'10SLĐ. GQVL'!$A$1:$H$19</definedName>
    <definedName name="_xlnm.Print_Area" localSheetId="11">'11SLĐ. Giam ngheo'!$A$1:$H$19</definedName>
    <definedName name="_xlnm.Print_Area" localSheetId="0">'1STC. Thu NSNN'!$A$1:$E$22</definedName>
    <definedName name="_xlnm.Print_Area" localSheetId="1">'2STC_ĐTC'!$A$1:$H$20</definedName>
    <definedName name="_xlnm.Print_Area" localSheetId="2">'3KHĐT. DN'!$A$1:$J$19</definedName>
    <definedName name="_xlnm.Print_Area" localSheetId="3">'4KHĐT. Đầu tư tư'!$A$1:$N$18</definedName>
    <definedName name="_xlnm.Print_Area" localSheetId="4">'5Huyen. HKD+HTX'!$A$1:$E$19</definedName>
    <definedName name="_xlnm.Print_Area" localSheetId="5">'6.1SNN'!$A$1:$X$20</definedName>
    <definedName name="_xlnm.Print_Area" localSheetId="8">'9SYT. BHYT'!$A$1:$E$19</definedName>
    <definedName name="_xlnm.Print_Titles" localSheetId="3">'4KHĐT. Đầu tư tư'!$4:$5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1" l="1"/>
  <c r="G13" i="31"/>
  <c r="F14" i="20"/>
  <c r="H14" i="17" l="1"/>
  <c r="F14" i="17"/>
  <c r="E17" i="15"/>
  <c r="G20" i="17" l="1"/>
  <c r="E13" i="15"/>
  <c r="E14" i="15"/>
  <c r="E15" i="15"/>
  <c r="E16" i="15"/>
  <c r="E18" i="15"/>
  <c r="E19" i="15"/>
  <c r="E20" i="15"/>
  <c r="E21" i="15"/>
  <c r="E11" i="15"/>
  <c r="E10" i="15"/>
  <c r="D22" i="15"/>
  <c r="E22" i="15" s="1"/>
  <c r="E12" i="15"/>
  <c r="I7" i="21" l="1"/>
  <c r="F7" i="21"/>
  <c r="H7" i="17"/>
  <c r="E9" i="15"/>
  <c r="C7" i="21"/>
  <c r="G14" i="34"/>
  <c r="G13" i="34"/>
  <c r="E7" i="33" l="1"/>
  <c r="E8" i="33"/>
  <c r="E9" i="33"/>
  <c r="E10" i="33"/>
  <c r="E11" i="33"/>
  <c r="E12" i="33"/>
  <c r="E13" i="33"/>
  <c r="E14" i="33"/>
  <c r="E15" i="33"/>
  <c r="E16" i="33"/>
  <c r="E17" i="33"/>
  <c r="E18" i="33"/>
  <c r="E6" i="33"/>
  <c r="D20" i="17"/>
  <c r="C20" i="17"/>
  <c r="F17" i="17"/>
  <c r="H17" i="17" s="1"/>
  <c r="E17" i="17"/>
  <c r="F18" i="17"/>
  <c r="H18" i="17" s="1"/>
  <c r="E18" i="17"/>
  <c r="F16" i="17"/>
  <c r="H16" i="17" s="1"/>
  <c r="E16" i="17"/>
  <c r="F15" i="17"/>
  <c r="H15" i="17" s="1"/>
  <c r="E15" i="17"/>
  <c r="F19" i="17"/>
  <c r="H19" i="17" s="1"/>
  <c r="E19" i="17"/>
  <c r="E14" i="17"/>
  <c r="F13" i="17"/>
  <c r="H13" i="17" s="1"/>
  <c r="E13" i="17"/>
  <c r="F12" i="17"/>
  <c r="H12" i="17" s="1"/>
  <c r="E12" i="17"/>
  <c r="F11" i="17"/>
  <c r="H11" i="17" s="1"/>
  <c r="E11" i="17"/>
  <c r="F10" i="17"/>
  <c r="H10" i="17" s="1"/>
  <c r="D10" i="17"/>
  <c r="E10" i="17" s="1"/>
  <c r="F9" i="17"/>
  <c r="H9" i="17" s="1"/>
  <c r="E9" i="17"/>
  <c r="F8" i="17"/>
  <c r="H8" i="17" s="1"/>
  <c r="E8" i="17"/>
  <c r="F20" i="17" l="1"/>
  <c r="H20" i="17" s="1"/>
  <c r="E20" i="17"/>
  <c r="H18" i="25"/>
  <c r="G8" i="31"/>
  <c r="G15" i="31"/>
  <c r="G12" i="31"/>
  <c r="G10" i="31"/>
  <c r="G14" i="31"/>
  <c r="G7" i="31"/>
  <c r="G17" i="31"/>
  <c r="G9" i="31"/>
  <c r="G11" i="31"/>
  <c r="G16" i="31"/>
  <c r="G18" i="31"/>
  <c r="I6" i="31"/>
  <c r="H6" i="31"/>
  <c r="P20" i="24" l="1"/>
  <c r="H11" i="34" l="1"/>
  <c r="H10" i="34"/>
  <c r="H12" i="34"/>
  <c r="H8" i="34"/>
  <c r="H19" i="34"/>
  <c r="H16" i="34"/>
  <c r="H17" i="34"/>
  <c r="H7" i="34"/>
  <c r="E11" i="34"/>
  <c r="E10" i="34"/>
  <c r="E12" i="34"/>
  <c r="E8" i="34"/>
  <c r="E18" i="34"/>
  <c r="E19" i="34"/>
  <c r="E16" i="34"/>
  <c r="E17" i="34"/>
  <c r="E7" i="34"/>
  <c r="K18" i="26" l="1"/>
  <c r="G18" i="26"/>
  <c r="C12" i="22"/>
  <c r="C7" i="22" s="1"/>
  <c r="H7" i="22"/>
  <c r="G7" i="22"/>
  <c r="D7" i="22"/>
  <c r="E11" i="19" l="1"/>
  <c r="E17" i="19"/>
  <c r="E13" i="19"/>
  <c r="E15" i="19"/>
  <c r="E16" i="19"/>
  <c r="E8" i="19"/>
  <c r="E18" i="19"/>
  <c r="E14" i="19"/>
  <c r="E10" i="19"/>
  <c r="E7" i="19"/>
  <c r="E6" i="31" l="1"/>
  <c r="D6" i="31"/>
  <c r="C6" i="31"/>
  <c r="G6" i="3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Table001 (Page 1)" description="Connection to the 'Table001 (Page 1)' query in the workbook." type="5" refreshedVersion="0" background="1">
    <dbPr connection="Provider=Microsoft.Mashup.OleDb.1;Data Source=$Workbook$;Location=&quot;Table001 (Page 1)&quot;;Extended Properties=&quot;&quot;" command="SELECT * FROM [Table001 (Page 1)]"/>
  </connection>
  <connection id="2" xr16:uid="{00000000-0015-0000-FFFF-FFFF01000000}" keepAlive="1" name="Query - Table002 (Page 2)" description="Connection to the 'Table002 (Page 2)' query in the workbook." type="5" refreshedVersion="0" background="1">
    <dbPr connection="Provider=Microsoft.Mashup.OleDb.1;Data Source=$Workbook$;Location=&quot;Table002 (Page 2)&quot;;Extended Properties=&quot;&quot;" command="SELECT * FROM [Table002 (Page 2)]"/>
  </connection>
  <connection id="3" xr16:uid="{00000000-0015-0000-FFFF-FFFF02000000}" keepAlive="1" name="Query - Table003 (Page 3)" description="Connection to the 'Table003 (Page 3)' query in the workbook." type="5" refreshedVersion="0" background="1">
    <dbPr connection="Provider=Microsoft.Mashup.OleDb.1;Data Source=$Workbook$;Location=&quot;Table003 (Page 3)&quot;;Extended Properties=&quot;&quot;" command="SELECT * FROM [Table003 (Page 3)]"/>
  </connection>
</connections>
</file>

<file path=xl/sharedStrings.xml><?xml version="1.0" encoding="utf-8"?>
<sst xmlns="http://schemas.openxmlformats.org/spreadsheetml/2006/main" count="594" uniqueCount="186">
  <si>
    <t>Thành phố Cao Lãnh</t>
  </si>
  <si>
    <t>Thành phố Sa Đéc</t>
  </si>
  <si>
    <t>Thành phố Hồng Ngự</t>
  </si>
  <si>
    <t>Huyện Cao Lãnh</t>
  </si>
  <si>
    <t>Huyện Tháp Mười</t>
  </si>
  <si>
    <t>Huyện Thanh Bình</t>
  </si>
  <si>
    <t>Huyện Châu Thành</t>
  </si>
  <si>
    <t>Huyện Lai Vung</t>
  </si>
  <si>
    <t>Huyện Lấp Vò</t>
  </si>
  <si>
    <t>Huyện Tam Nông</t>
  </si>
  <si>
    <t>Huyện Hồng Ngự</t>
  </si>
  <si>
    <t>Huyện Tân Hồng</t>
  </si>
  <si>
    <t>STT</t>
  </si>
  <si>
    <t>A</t>
  </si>
  <si>
    <t>B</t>
  </si>
  <si>
    <t>Huyện/ thành phố</t>
  </si>
  <si>
    <t>Tổng số thu NSNN của huyện, thành phố</t>
  </si>
  <si>
    <t>Huyện, thành phố</t>
  </si>
  <si>
    <t>Giải ngân vốn đầu tư công do Tỉnh quản lý và phân bổ</t>
  </si>
  <si>
    <t>Tổng số huyện, thành phố</t>
  </si>
  <si>
    <t>Năm 2021</t>
  </si>
  <si>
    <t>Năm 2022</t>
  </si>
  <si>
    <t>Năm 2023</t>
  </si>
  <si>
    <t>TỈNH</t>
  </si>
  <si>
    <t>TT</t>
  </si>
  <si>
    <t>ĐỊA PHƯƠNG</t>
  </si>
  <si>
    <t>Thành phố Hồng Ngự</t>
  </si>
  <si>
    <t>TOÀN TỈNH</t>
  </si>
  <si>
    <t>ĐƠN VỊ</t>
  </si>
  <si>
    <t>Xã NTM</t>
  </si>
  <si>
    <t>NTM nâng cao</t>
  </si>
  <si>
    <t>NTM kiểu mẫu</t>
  </si>
  <si>
    <t>Giải quyết việc làm</t>
  </si>
  <si>
    <t>Ước cả năm 2024</t>
  </si>
  <si>
    <t>Chỉ tiêu năm 2025</t>
  </si>
  <si>
    <t>Tỷ lệ giải ngân (%)</t>
  </si>
  <si>
    <t>Thực hiện năm 2024</t>
  </si>
  <si>
    <t>Kế hoạch 2025</t>
  </si>
  <si>
    <t>Năm 2024</t>
  </si>
  <si>
    <t>Thành lập mới</t>
  </si>
  <si>
    <t>Tái hoạt động</t>
  </si>
  <si>
    <t>Thu ngân sách nhà nước trên địa bàn Tỉnh</t>
  </si>
  <si>
    <t>Dự án mới</t>
  </si>
  <si>
    <t>Dự án đầu tư giai đoạn 2021 - 2024</t>
  </si>
  <si>
    <t>BIỂU 1: CHỈ TIÊU THU NGÂN SÁCH NHÀ NƯỚC DO TỈNH GIAO</t>
  </si>
  <si>
    <t>Kế hoạch năm 2025</t>
  </si>
  <si>
    <t>Hợp tác xã</t>
  </si>
  <si>
    <t>Tổ hợp tác</t>
  </si>
  <si>
    <t>Tổng sản lượng lúa</t>
  </si>
  <si>
    <t>Tỷ lệ lúa chất lượng cao</t>
  </si>
  <si>
    <t>3 sao</t>
  </si>
  <si>
    <t>4 sao</t>
  </si>
  <si>
    <t>5 sao</t>
  </si>
  <si>
    <t>Đơn vị tính: sản phẩm</t>
  </si>
  <si>
    <r>
      <t xml:space="preserve">Ước thực hiện năm 2024
</t>
    </r>
    <r>
      <rPr>
        <i/>
        <sz val="12"/>
        <color theme="1"/>
        <rFont val="Times New Roman"/>
        <family val="1"/>
      </rPr>
      <t>(luỹ kế từ trước đến nay)</t>
    </r>
  </si>
  <si>
    <r>
      <t xml:space="preserve">KH Năm 2025
</t>
    </r>
    <r>
      <rPr>
        <i/>
        <sz val="12"/>
        <color theme="1"/>
        <rFont val="Times New Roman"/>
        <family val="1"/>
      </rPr>
      <t>(luỹ kế từ trước đến nay)</t>
    </r>
  </si>
  <si>
    <t>Huyện NTM</t>
  </si>
  <si>
    <t>Tổng số xã</t>
  </si>
  <si>
    <t>ĐVT: tỷ đồng</t>
  </si>
  <si>
    <t>TỔNG SỐ 12 ĐỊA PHƯƠNG</t>
  </si>
  <si>
    <t>Tỷ lệ hộ nghèo</t>
  </si>
  <si>
    <t>Tỷ lệ hộ cận nghèo</t>
  </si>
  <si>
    <t>Sản lượng Lúa cả năm (tấn)</t>
  </si>
  <si>
    <t>Sản lượng Xoài (tấn)</t>
  </si>
  <si>
    <t>Sản lượng Thuỷ sản nuôi trồng (tấn)</t>
  </si>
  <si>
    <t>Diện tích Hoa kiểng (ha)</t>
  </si>
  <si>
    <t>Diện tích trồng Sen (ha)</t>
  </si>
  <si>
    <t>Kế hoạch</t>
  </si>
  <si>
    <t>So với năm 2024</t>
  </si>
  <si>
    <t>3=2/1</t>
  </si>
  <si>
    <t>3=2-1</t>
  </si>
  <si>
    <t>1</t>
  </si>
  <si>
    <t>2</t>
  </si>
  <si>
    <t/>
  </si>
  <si>
    <t>5</t>
  </si>
  <si>
    <t>3</t>
  </si>
  <si>
    <t>115</t>
  </si>
  <si>
    <t>0</t>
  </si>
  <si>
    <t>4</t>
  </si>
  <si>
    <t>6</t>
  </si>
  <si>
    <t>11</t>
  </si>
  <si>
    <t>7</t>
  </si>
  <si>
    <t>8</t>
  </si>
  <si>
    <t>9</t>
  </si>
  <si>
    <t>10</t>
  </si>
  <si>
    <t>14</t>
  </si>
  <si>
    <t>12</t>
  </si>
  <si>
    <t>16</t>
  </si>
  <si>
    <t>25</t>
  </si>
  <si>
    <t>17</t>
  </si>
  <si>
    <t>173</t>
  </si>
  <si>
    <t>29</t>
  </si>
  <si>
    <t>62</t>
  </si>
  <si>
    <t>49</t>
  </si>
  <si>
    <t>58</t>
  </si>
  <si>
    <t>X</t>
  </si>
  <si>
    <t>Đang đề nghị công nhận</t>
  </si>
  <si>
    <t>Thanh phố Cao Lãnh</t>
  </si>
  <si>
    <t>Thanh phố Sa Đéc</t>
  </si>
  <si>
    <t>Thanh phố Hồng Ngự</t>
  </si>
  <si>
    <t>Huyện NTM nâng cao</t>
  </si>
  <si>
    <t xml:space="preserve"> Cơ quan phụ trách, theo dõi: Sở Tài chính</t>
  </si>
  <si>
    <t>&lt; 0,88</t>
  </si>
  <si>
    <t>&lt; 2</t>
  </si>
  <si>
    <t>ĐVT: Triệu đồng/ người/ năm</t>
  </si>
  <si>
    <t>6=5-6</t>
  </si>
  <si>
    <t>Phấn đấu kéo giảm</t>
  </si>
  <si>
    <t>0,2-0,5</t>
  </si>
  <si>
    <t>0,64-0,34</t>
  </si>
  <si>
    <t>Số DN thành lập mới và tái hoạt động bằng hoặc cao hơn thực hiện năm 2024</t>
  </si>
  <si>
    <t>Dự án đưa vào hoạt động trong năm</t>
  </si>
  <si>
    <t>Cả giai đoạn</t>
  </si>
  <si>
    <t>KH vốn</t>
  </si>
  <si>
    <t>Tốc độ tăng KH năm 2025/ năm 2024</t>
  </si>
  <si>
    <t>UTH năm 2024 so với vốn giao đầu năm
(đến ngày 31/12/2024)</t>
  </si>
  <si>
    <t>Giá trị</t>
  </si>
  <si>
    <t>Đơn vị tính: tỷ đồng</t>
  </si>
  <si>
    <t>Đơn vị tính: doanh nghiệp</t>
  </si>
  <si>
    <t>Đơn vị tính: dự án</t>
  </si>
  <si>
    <t>Đơn vị tính: Hộ kinh doanh, Hợp tác xã, Tổ hợp tác</t>
  </si>
  <si>
    <t>Đơn vị tính: ha, tấn</t>
  </si>
  <si>
    <t>UTH năm 2024</t>
  </si>
  <si>
    <r>
      <t xml:space="preserve">5 sao </t>
    </r>
    <r>
      <rPr>
        <sz val="14"/>
        <rFont val="Times New Roman"/>
        <family val="1"/>
      </rPr>
      <t>(khuyến khích)</t>
    </r>
  </si>
  <si>
    <t>Đơn vị tính: xã, đơn vị</t>
  </si>
  <si>
    <t>Đơn vị báo cáo, theo dõi: Sở Y tế</t>
  </si>
  <si>
    <t>Đơn vị tính: %</t>
  </si>
  <si>
    <t>Duy trì tương đương</t>
  </si>
  <si>
    <t>Không phát sinh tái nghèo</t>
  </si>
  <si>
    <t>0,87-1,37</t>
  </si>
  <si>
    <t>0,3-0,5</t>
  </si>
  <si>
    <t>&gt; 0,2</t>
  </si>
  <si>
    <t>&lt; 1,9</t>
  </si>
  <si>
    <t>&gt; 0,06</t>
  </si>
  <si>
    <t>Mức giảm năm 2025 so với 2024</t>
  </si>
  <si>
    <t>Đưa lao động đi làm việc 
ở nước ngoài</t>
  </si>
  <si>
    <t>Đơn vị tính: người</t>
  </si>
  <si>
    <t>Duy trì, nâng chất</t>
  </si>
  <si>
    <t>Phấn đấu cơ bản hoàn thành các tiêu chí</t>
  </si>
  <si>
    <t>&gt; 95</t>
  </si>
  <si>
    <t>Bằng hoặc cao hơn</t>
  </si>
  <si>
    <t>&gt; 91</t>
  </si>
  <si>
    <t>Phụ lục II
MỘT SỐ CHỈ TIÊU CHỦ YẾU CỦA HUYỆN, THÀNH PHỐ NĂM 2025</t>
  </si>
  <si>
    <t>(Kèm theo Báo cáo số   /BC-UBND ngày  tháng năm 2025   
của Ủy ban nhân dân Tỉnh)</t>
  </si>
  <si>
    <t>Thu NSNN tính đến ngày 28/02/2025</t>
  </si>
  <si>
    <t>Kết quả thực hiện</t>
  </si>
  <si>
    <t>So với KH</t>
  </si>
  <si>
    <t>So với KH (%)</t>
  </si>
  <si>
    <t>Cơ quan phụ trách, theo dõi: Sở Tài chính</t>
  </si>
  <si>
    <t>Giải ngân vốn đầu tư công tính đến ngày 15/02/2025</t>
  </si>
  <si>
    <t>Tỉnh giao chỉ tiêu</t>
  </si>
  <si>
    <t>Tính đến ngày 28/02/2025</t>
  </si>
  <si>
    <t>So với cùng kỳ năm 2024</t>
  </si>
  <si>
    <t>Trong đó</t>
  </si>
  <si>
    <t xml:space="preserve"> Số DA 
đang 
triển 
khai XD</t>
  </si>
  <si>
    <t>Số DA 
đang 
triển 
khai thủ 
tục ĐT</t>
  </si>
  <si>
    <t>Số hồ sơ 
đang đề 
xuất ĐT</t>
  </si>
  <si>
    <t>Cơ quan phụ trách, theo dõi: Sở Tài chính, UBND huyện, thành phố</t>
  </si>
  <si>
    <t>Hộ Kinh doanh</t>
  </si>
  <si>
    <t>5=4/3</t>
  </si>
  <si>
    <t>8=7/6</t>
  </si>
  <si>
    <t>Cơ quan phụ trách, theo dõi: Sở Nông nghiệp và Môi trường</t>
  </si>
  <si>
    <t>Ước TH Quý I</t>
  </si>
  <si>
    <t>So với KH năm</t>
  </si>
  <si>
    <t>Quý I</t>
  </si>
  <si>
    <t>Cơ quan phụ trách, theo dõi: Sở Nội vụ</t>
  </si>
  <si>
    <r>
      <t>Cơ quan phụ trách, theo dõi: Sở Nông nghiệp và Môi trường</t>
    </r>
    <r>
      <rPr>
        <sz val="14"/>
        <color rgb="FFFF0000"/>
        <rFont val="TimesNewRomanPS-BoldMT"/>
      </rPr>
      <t xml:space="preserve"> (Chưa khảo sát, đo lường được trong kỳ báo cáo)</t>
    </r>
  </si>
  <si>
    <r>
      <t xml:space="preserve">Cơ quan phụ trách, theo dõi: Đề nghị Cục Thống kê hỗ trợ </t>
    </r>
    <r>
      <rPr>
        <sz val="12"/>
        <color rgb="FFFF0000"/>
        <rFont val="TimesNewRomanPS-BoldMT"/>
      </rPr>
      <t>(Chưa khảo sát, đo lường được trong kỳ báo cáo)</t>
    </r>
  </si>
  <si>
    <t>12 (11)</t>
  </si>
  <si>
    <t>4 (6)</t>
  </si>
  <si>
    <t>6 (8)</t>
  </si>
  <si>
    <t>0 (1)</t>
  </si>
  <si>
    <t>16 (48)</t>
  </si>
  <si>
    <t>1 (5)</t>
  </si>
  <si>
    <t>33,6%</t>
  </si>
  <si>
    <t>849 (881)</t>
  </si>
  <si>
    <t>1989 (908)</t>
  </si>
  <si>
    <t>153 (227)</t>
  </si>
  <si>
    <t>282 (284)</t>
  </si>
  <si>
    <t>4586 (4.930)</t>
  </si>
  <si>
    <t>4887 (5.098)</t>
  </si>
  <si>
    <t>15890 (38.800)</t>
  </si>
  <si>
    <t>17840 (39.800)</t>
  </si>
  <si>
    <t>142743 (140.100)</t>
  </si>
  <si>
    <t>139080 (136.000)</t>
  </si>
  <si>
    <t>34,6 (&gt;30%)</t>
  </si>
  <si>
    <t>92,01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</si>
</sst>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-* #,##0.00_-;\-* #,##0.00_-;_-* &quot;-&quot;??_-;_-@_-"/>
    <numFmt numFmtId="165" formatCode="_-* #,##0.00\ _₫_-;\-* #,##0.00\ _₫_-;_-* &quot;-&quot;??\ _₫_-;_-@_-"/>
    <numFmt numFmtId="166" formatCode="#,##0;[Red]#,##0"/>
    <numFmt numFmtId="167" formatCode="_(* #,##0_);_(* \(#,##0\);_(* &quot;-&quot;??_);_(@_)"/>
    <numFmt numFmtId="168" formatCode="#,##0_ ;[Red]\-#,##0\ "/>
    <numFmt numFmtId="169" formatCode="0.00&quot;%&quot;"/>
    <numFmt numFmtId="170" formatCode="#,##0.000"/>
    <numFmt numFmtId="171" formatCode="&quot;&gt;&quot;0"/>
    <numFmt numFmtId="172" formatCode="#,##0.000;[Red]#,##0.000"/>
  </numFmts>
  <fonts count="37">
    <font>
      <sz val="12"/>
      <color theme="1"/>
      <name val="Times New Roman"/>
      <family val="2"/>
    </font>
    <font>
      <sz val="11"/>
      <color theme="1"/>
      <name val="Aptos Narrow"/>
      <family val="2"/>
      <scheme val="minor"/>
    </font>
    <font>
      <sz val="12"/>
      <color theme="1"/>
      <name val="Times New Roman"/>
      <family val="2"/>
    </font>
    <font>
      <sz val="14"/>
      <color theme="1"/>
      <name val="Times New Roman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indexed="8"/>
      <name val="Times New Roman"/>
      <family val="2"/>
    </font>
    <font>
      <sz val="13"/>
      <color theme="1"/>
      <name val="Times New Roman"/>
      <family val="1"/>
    </font>
    <font>
      <sz val="14"/>
      <color theme="1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b/>
      <sz val="13"/>
      <color theme="1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2"/>
      <name val="Times New Roman"/>
      <family val="2"/>
    </font>
    <font>
      <sz val="12"/>
      <name val="Times New Roman"/>
      <family val="1"/>
    </font>
    <font>
      <b/>
      <sz val="14"/>
      <name val="TimesNewRomanPS-BoldMT"/>
    </font>
    <font>
      <sz val="14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8"/>
      <name val="Times New Roman"/>
      <family val="2"/>
    </font>
    <font>
      <sz val="14"/>
      <name val="TimesNewRomanPS-BoldMT"/>
    </font>
    <font>
      <b/>
      <sz val="11"/>
      <color theme="1"/>
      <name val="Times New Roman"/>
      <family val="1"/>
    </font>
    <font>
      <sz val="14"/>
      <color rgb="FFFF0000"/>
      <name val="Times New Roman"/>
      <family val="1"/>
    </font>
    <font>
      <i/>
      <sz val="14"/>
      <name val="Times New Roman"/>
      <family val="1"/>
    </font>
    <font>
      <i/>
      <sz val="13"/>
      <color theme="1"/>
      <name val="Times New Roman"/>
      <family val="1"/>
      <charset val="163"/>
    </font>
    <font>
      <sz val="13"/>
      <name val="Times New Roman"/>
      <family val="1"/>
      <charset val="163"/>
    </font>
    <font>
      <b/>
      <sz val="13"/>
      <name val="Times New Roman"/>
      <family val="1"/>
      <charset val="163"/>
    </font>
    <font>
      <sz val="14"/>
      <color rgb="FFFF0000"/>
      <name val="TimesNewRomanPS-BoldMT"/>
    </font>
    <font>
      <sz val="12"/>
      <name val="TimesNewRomanPS-BoldMT"/>
    </font>
    <font>
      <sz val="12"/>
      <color rgb="FFFF0000"/>
      <name val="TimesNewRomanPS-BoldMT"/>
    </font>
    <font>
      <sz val="13"/>
      <color rgb="FFFF0000"/>
      <name val="Times New Roman"/>
      <family val="1"/>
    </font>
    <font>
      <sz val="12"/>
      <color rgb="FFFF0000"/>
      <name val="Times New Roman"/>
      <family val="1"/>
    </font>
    <font>
      <sz val="14"/>
      <color rgb="FF00B0F0"/>
      <name val="Times New Roman"/>
      <family val="1"/>
    </font>
    <font>
      <sz val="12"/>
      <color rgb="FF00B0F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4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26">
    <xf numFmtId="0" fontId="0" fillId="0" borderId="0" xfId="0"/>
    <xf numFmtId="0" fontId="9" fillId="0" borderId="0" xfId="0" applyFont="1"/>
    <xf numFmtId="0" fontId="9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/>
    <xf numFmtId="0" fontId="12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/>
    <xf numFmtId="0" fontId="4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3" fillId="0" borderId="2" xfId="0" applyFont="1" applyBorder="1" applyAlignment="1">
      <alignment horizontal="center" vertical="center"/>
    </xf>
    <xf numFmtId="0" fontId="14" fillId="0" borderId="0" xfId="0" applyFont="1"/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2" borderId="0" xfId="0" applyFill="1" applyAlignment="1">
      <alignment vertical="center" wrapText="1"/>
    </xf>
    <xf numFmtId="0" fontId="15" fillId="0" borderId="0" xfId="0" applyFont="1"/>
    <xf numFmtId="0" fontId="0" fillId="2" borderId="0" xfId="0" applyFill="1" applyAlignment="1">
      <alignment horizontal="center"/>
    </xf>
    <xf numFmtId="0" fontId="18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/>
    <xf numFmtId="0" fontId="0" fillId="2" borderId="0" xfId="0" applyFill="1"/>
    <xf numFmtId="0" fontId="19" fillId="2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vertical="top" wrapText="1"/>
    </xf>
    <xf numFmtId="0" fontId="4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6" fillId="2" borderId="0" xfId="0" applyFont="1" applyFill="1"/>
    <xf numFmtId="0" fontId="18" fillId="0" borderId="0" xfId="0" applyFont="1" applyAlignment="1">
      <alignment vertical="center" wrapText="1"/>
    </xf>
    <xf numFmtId="0" fontId="5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 wrapText="1"/>
    </xf>
    <xf numFmtId="169" fontId="13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67" fontId="4" fillId="2" borderId="2" xfId="1" applyNumberFormat="1" applyFont="1" applyFill="1" applyBorder="1" applyAlignment="1">
      <alignment horizontal="center" vertical="center"/>
    </xf>
    <xf numFmtId="167" fontId="5" fillId="2" borderId="2" xfId="1" applyNumberFormat="1" applyFont="1" applyFill="1" applyBorder="1" applyAlignment="1">
      <alignment horizontal="center" vertical="center"/>
    </xf>
    <xf numFmtId="167" fontId="5" fillId="2" borderId="2" xfId="1" applyNumberFormat="1" applyFont="1" applyFill="1" applyBorder="1" applyAlignment="1">
      <alignment horizontal="left" vertical="center" wrapText="1"/>
    </xf>
    <xf numFmtId="167" fontId="14" fillId="0" borderId="2" xfId="1" applyNumberFormat="1" applyFont="1" applyBorder="1" applyAlignment="1">
      <alignment horizontal="center" vertical="center"/>
    </xf>
    <xf numFmtId="167" fontId="13" fillId="0" borderId="2" xfId="1" applyNumberFormat="1" applyFont="1" applyBorder="1" applyAlignment="1">
      <alignment horizontal="center" vertical="center"/>
    </xf>
    <xf numFmtId="169" fontId="4" fillId="0" borderId="2" xfId="0" applyNumberFormat="1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vertical="top" wrapText="1"/>
    </xf>
    <xf numFmtId="0" fontId="24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 wrapText="1"/>
    </xf>
    <xf numFmtId="0" fontId="25" fillId="2" borderId="0" xfId="0" applyFont="1" applyFill="1"/>
    <xf numFmtId="0" fontId="18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169" fontId="9" fillId="0" borderId="2" xfId="0" applyNumberFormat="1" applyFont="1" applyBorder="1" applyAlignment="1">
      <alignment horizontal="center" vertical="center"/>
    </xf>
    <xf numFmtId="171" fontId="5" fillId="0" borderId="2" xfId="0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169" fontId="4" fillId="2" borderId="2" xfId="0" applyNumberFormat="1" applyFont="1" applyFill="1" applyBorder="1" applyAlignment="1">
      <alignment horizontal="center" vertical="center"/>
    </xf>
    <xf numFmtId="169" fontId="5" fillId="2" borderId="2" xfId="0" applyNumberFormat="1" applyFont="1" applyFill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170" fontId="5" fillId="2" borderId="2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170" fontId="4" fillId="0" borderId="2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169" fontId="6" fillId="0" borderId="2" xfId="0" applyNumberFormat="1" applyFont="1" applyBorder="1" applyAlignment="1">
      <alignment horizontal="center" vertical="center"/>
    </xf>
    <xf numFmtId="0" fontId="15" fillId="2" borderId="0" xfId="0" applyFont="1" applyFill="1" applyAlignment="1">
      <alignment vertical="center" wrapText="1"/>
    </xf>
    <xf numFmtId="0" fontId="19" fillId="2" borderId="2" xfId="0" applyFont="1" applyFill="1" applyBorder="1" applyAlignment="1">
      <alignment horizontal="center" vertical="center"/>
    </xf>
    <xf numFmtId="169" fontId="5" fillId="0" borderId="2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7" fontId="5" fillId="2" borderId="2" xfId="1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170" fontId="4" fillId="0" borderId="4" xfId="0" applyNumberFormat="1" applyFont="1" applyBorder="1" applyAlignment="1">
      <alignment horizontal="center" vertical="center" wrapText="1"/>
    </xf>
    <xf numFmtId="170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/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0" fontId="14" fillId="0" borderId="2" xfId="0" applyFont="1" applyBorder="1"/>
    <xf numFmtId="0" fontId="14" fillId="0" borderId="2" xfId="0" applyFont="1" applyBorder="1" applyAlignment="1">
      <alignment horizontal="center"/>
    </xf>
    <xf numFmtId="169" fontId="28" fillId="0" borderId="2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horizontal="left"/>
    </xf>
    <xf numFmtId="169" fontId="29" fillId="0" borderId="2" xfId="0" applyNumberFormat="1" applyFont="1" applyBorder="1" applyAlignment="1">
      <alignment horizontal="center" vertical="center"/>
    </xf>
    <xf numFmtId="172" fontId="4" fillId="0" borderId="2" xfId="1" applyNumberFormat="1" applyFont="1" applyFill="1" applyBorder="1" applyAlignment="1">
      <alignment horizontal="center" vertical="center" wrapText="1"/>
    </xf>
    <xf numFmtId="172" fontId="5" fillId="0" borderId="2" xfId="1" applyNumberFormat="1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5" fillId="0" borderId="2" xfId="0" applyFont="1" applyBorder="1" applyAlignment="1">
      <alignment vertical="center"/>
    </xf>
    <xf numFmtId="0" fontId="18" fillId="0" borderId="2" xfId="0" applyFont="1" applyBorder="1"/>
    <xf numFmtId="0" fontId="5" fillId="2" borderId="2" xfId="0" applyFont="1" applyFill="1" applyBorder="1"/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 wrapText="1"/>
    </xf>
    <xf numFmtId="2" fontId="33" fillId="0" borderId="2" xfId="0" applyNumberFormat="1" applyFont="1" applyBorder="1" applyAlignment="1">
      <alignment horizontal="center" vertical="center"/>
    </xf>
    <xf numFmtId="169" fontId="25" fillId="0" borderId="2" xfId="0" applyNumberFormat="1" applyFont="1" applyBorder="1" applyAlignment="1">
      <alignment horizontal="center" vertical="center"/>
    </xf>
    <xf numFmtId="0" fontId="25" fillId="0" borderId="2" xfId="0" applyFont="1" applyBorder="1"/>
    <xf numFmtId="0" fontId="25" fillId="0" borderId="2" xfId="0" applyFont="1" applyBorder="1" applyAlignment="1">
      <alignment horizontal="center" vertical="center" wrapText="1"/>
    </xf>
    <xf numFmtId="3" fontId="25" fillId="0" borderId="2" xfId="0" applyNumberFormat="1" applyFont="1" applyBorder="1" applyAlignment="1">
      <alignment horizontal="center" vertical="center"/>
    </xf>
    <xf numFmtId="0" fontId="34" fillId="2" borderId="2" xfId="0" applyFont="1" applyFill="1" applyBorder="1"/>
    <xf numFmtId="171" fontId="25" fillId="0" borderId="2" xfId="0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36" fillId="2" borderId="2" xfId="0" applyFont="1" applyFill="1" applyBorder="1" applyAlignment="1">
      <alignment horizontal="center" vertical="center" wrapText="1"/>
    </xf>
    <xf numFmtId="0" fontId="36" fillId="2" borderId="2" xfId="0" applyFont="1" applyFill="1" applyBorder="1" applyAlignment="1">
      <alignment vertical="top" wrapText="1"/>
    </xf>
    <xf numFmtId="0" fontId="35" fillId="2" borderId="2" xfId="0" applyFont="1" applyFill="1" applyBorder="1"/>
    <xf numFmtId="3" fontId="35" fillId="0" borderId="2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6" fillId="2" borderId="2" xfId="0" applyFont="1" applyFill="1" applyBorder="1"/>
    <xf numFmtId="169" fontId="25" fillId="0" borderId="2" xfId="0" quotePrefix="1" applyNumberFormat="1" applyFont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10" fontId="5" fillId="3" borderId="4" xfId="0" applyNumberFormat="1" applyFont="1" applyFill="1" applyBorder="1" applyAlignment="1">
      <alignment horizontal="center" vertical="center" wrapText="1"/>
    </xf>
    <xf numFmtId="168" fontId="5" fillId="4" borderId="2" xfId="0" applyNumberFormat="1" applyFont="1" applyFill="1" applyBorder="1" applyAlignment="1">
      <alignment horizontal="center" vertical="center" shrinkToFit="1"/>
    </xf>
    <xf numFmtId="172" fontId="5" fillId="4" borderId="2" xfId="0" applyNumberFormat="1" applyFont="1" applyFill="1" applyBorder="1" applyAlignment="1">
      <alignment horizontal="center" vertical="center" shrinkToFit="1"/>
    </xf>
    <xf numFmtId="169" fontId="28" fillId="4" borderId="2" xfId="0" applyNumberFormat="1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/>
    </xf>
    <xf numFmtId="10" fontId="25" fillId="3" borderId="2" xfId="0" applyNumberFormat="1" applyFont="1" applyFill="1" applyBorder="1" applyAlignment="1">
      <alignment horizontal="center" vertical="center" wrapText="1"/>
    </xf>
    <xf numFmtId="10" fontId="25" fillId="3" borderId="2" xfId="0" applyNumberFormat="1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9" fontId="25" fillId="3" borderId="2" xfId="0" applyNumberFormat="1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8" fillId="0" borderId="1" xfId="0" applyFont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 wrapText="1"/>
    </xf>
    <xf numFmtId="0" fontId="20" fillId="2" borderId="1" xfId="0" applyFont="1" applyFill="1" applyBorder="1" applyAlignment="1">
      <alignment horizontal="right" vertical="center"/>
    </xf>
    <xf numFmtId="0" fontId="17" fillId="2" borderId="0" xfId="0" applyFont="1" applyFill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1" fillId="2" borderId="0" xfId="0" applyFont="1" applyFill="1" applyAlignment="1">
      <alignment horizontal="center" vertical="center" wrapText="1"/>
    </xf>
  </cellXfs>
  <cellStyles count="19">
    <cellStyle name="Comma" xfId="1" builtinId="3"/>
    <cellStyle name="Comma 2" xfId="3" xr:uid="{00000000-0005-0000-0000-000001000000}"/>
    <cellStyle name="Comma 2 2" xfId="4" xr:uid="{00000000-0005-0000-0000-000002000000}"/>
    <cellStyle name="Comma 2 2 2" xfId="15" xr:uid="{00000000-0005-0000-0000-000003000000}"/>
    <cellStyle name="Comma 2 3" xfId="14" xr:uid="{00000000-0005-0000-0000-000004000000}"/>
    <cellStyle name="Comma 2 7" xfId="12" xr:uid="{00000000-0005-0000-0000-000005000000}"/>
    <cellStyle name="Comma 2 7 2" xfId="18" xr:uid="{00000000-0005-0000-0000-000006000000}"/>
    <cellStyle name="Comma 3" xfId="6" xr:uid="{00000000-0005-0000-0000-000007000000}"/>
    <cellStyle name="Comma 3 2" xfId="16" xr:uid="{00000000-0005-0000-0000-000008000000}"/>
    <cellStyle name="Comma 4" xfId="7" xr:uid="{00000000-0005-0000-0000-000009000000}"/>
    <cellStyle name="Comma 4 2" xfId="9" xr:uid="{00000000-0005-0000-0000-00000A000000}"/>
    <cellStyle name="Comma 4 2 2" xfId="17" xr:uid="{00000000-0005-0000-0000-00000B000000}"/>
    <cellStyle name="Comma 5" xfId="13" xr:uid="{00000000-0005-0000-0000-00000C000000}"/>
    <cellStyle name="Normal" xfId="0" builtinId="0"/>
    <cellStyle name="Normal 2" xfId="2" xr:uid="{00000000-0005-0000-0000-00000E000000}"/>
    <cellStyle name="Normal 2 2" xfId="11" xr:uid="{00000000-0005-0000-0000-00000F000000}"/>
    <cellStyle name="Normal 3" xfId="10" xr:uid="{00000000-0005-0000-0000-000010000000}"/>
    <cellStyle name="Normal 6" xfId="8" xr:uid="{00000000-0005-0000-0000-000011000000}"/>
    <cellStyle name="Percent 2" xfId="5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opLeftCell="A10" zoomScale="60" zoomScaleNormal="60" workbookViewId="0">
      <selection activeCell="I19" sqref="I19"/>
    </sheetView>
  </sheetViews>
  <sheetFormatPr defaultColWidth="9" defaultRowHeight="18"/>
  <cols>
    <col min="1" max="1" width="6.83203125" style="8" customWidth="1"/>
    <col min="2" max="2" width="22.83203125" style="19" customWidth="1"/>
    <col min="3" max="4" width="15.58203125" style="19" customWidth="1"/>
    <col min="5" max="5" width="18.58203125" style="8" customWidth="1"/>
    <col min="6" max="16384" width="9" style="8"/>
  </cols>
  <sheetData>
    <row r="1" spans="1:5" ht="47.5" customHeight="1">
      <c r="A1" s="167" t="s">
        <v>141</v>
      </c>
      <c r="B1" s="167"/>
      <c r="C1" s="167"/>
      <c r="D1" s="167"/>
      <c r="E1" s="167"/>
    </row>
    <row r="2" spans="1:5" ht="40" customHeight="1">
      <c r="A2" s="175" t="s">
        <v>142</v>
      </c>
      <c r="B2" s="175"/>
      <c r="C2" s="175"/>
      <c r="D2" s="175"/>
      <c r="E2" s="175"/>
    </row>
    <row r="3" spans="1:5" ht="25" customHeight="1">
      <c r="A3" s="167" t="s">
        <v>44</v>
      </c>
      <c r="B3" s="167"/>
      <c r="C3" s="167"/>
      <c r="D3" s="167"/>
      <c r="E3" s="167"/>
    </row>
    <row r="4" spans="1:5" ht="25" customHeight="1">
      <c r="A4" s="168" t="s">
        <v>101</v>
      </c>
      <c r="B4" s="168"/>
      <c r="C4" s="168"/>
      <c r="D4" s="168"/>
      <c r="E4" s="168"/>
    </row>
    <row r="5" spans="1:5" ht="25" customHeight="1">
      <c r="A5" s="169" t="s">
        <v>58</v>
      </c>
      <c r="B5" s="169"/>
      <c r="C5" s="169"/>
      <c r="D5" s="169"/>
      <c r="E5" s="169"/>
    </row>
    <row r="6" spans="1:5" s="21" customFormat="1" ht="29.5" customHeight="1">
      <c r="A6" s="170" t="s">
        <v>12</v>
      </c>
      <c r="B6" s="172" t="s">
        <v>15</v>
      </c>
      <c r="C6" s="174" t="s">
        <v>143</v>
      </c>
      <c r="D6" s="174"/>
      <c r="E6" s="174"/>
    </row>
    <row r="7" spans="1:5" s="21" customFormat="1" ht="34" customHeight="1">
      <c r="A7" s="171"/>
      <c r="B7" s="173"/>
      <c r="C7" s="35" t="s">
        <v>67</v>
      </c>
      <c r="D7" s="35" t="s">
        <v>144</v>
      </c>
      <c r="E7" s="14" t="s">
        <v>146</v>
      </c>
    </row>
    <row r="8" spans="1:5" s="21" customFormat="1" ht="27" customHeight="1">
      <c r="A8" s="22" t="s">
        <v>13</v>
      </c>
      <c r="B8" s="15" t="s">
        <v>14</v>
      </c>
      <c r="C8" s="7">
        <v>1</v>
      </c>
      <c r="D8" s="7">
        <v>2</v>
      </c>
      <c r="E8" s="22" t="s">
        <v>69</v>
      </c>
    </row>
    <row r="9" spans="1:5" s="21" customFormat="1" ht="52.5">
      <c r="A9" s="20"/>
      <c r="B9" s="47" t="s">
        <v>41</v>
      </c>
      <c r="C9" s="111">
        <v>10100.553796</v>
      </c>
      <c r="D9" s="129">
        <v>2544.895</v>
      </c>
      <c r="E9" s="61">
        <f>D9/C9*100</f>
        <v>25.195598690913602</v>
      </c>
    </row>
    <row r="10" spans="1:5" ht="32.15" customHeight="1">
      <c r="A10" s="16">
        <v>1</v>
      </c>
      <c r="B10" s="6" t="s">
        <v>0</v>
      </c>
      <c r="C10" s="112">
        <v>1501.5</v>
      </c>
      <c r="D10" s="130">
        <v>209.24708967799998</v>
      </c>
      <c r="E10" s="126">
        <f>D10/C10*100</f>
        <v>13.935870108424908</v>
      </c>
    </row>
    <row r="11" spans="1:5" ht="32.15" customHeight="1">
      <c r="A11" s="16">
        <v>2</v>
      </c>
      <c r="B11" s="6" t="s">
        <v>1</v>
      </c>
      <c r="C11" s="112">
        <v>707</v>
      </c>
      <c r="D11" s="130">
        <v>107.770575123</v>
      </c>
      <c r="E11" s="126">
        <f>D11/C11*100</f>
        <v>15.243362817963224</v>
      </c>
    </row>
    <row r="12" spans="1:5" ht="32.15" customHeight="1">
      <c r="A12" s="16">
        <v>3</v>
      </c>
      <c r="B12" s="6" t="s">
        <v>2</v>
      </c>
      <c r="C12" s="112">
        <v>392.35</v>
      </c>
      <c r="D12" s="130">
        <v>76.736795970000003</v>
      </c>
      <c r="E12" s="126">
        <f>D12/C12*100</f>
        <v>19.558250533962024</v>
      </c>
    </row>
    <row r="13" spans="1:5" ht="32.15" customHeight="1">
      <c r="A13" s="16">
        <v>4</v>
      </c>
      <c r="B13" s="6" t="s">
        <v>3</v>
      </c>
      <c r="C13" s="112">
        <v>266.95</v>
      </c>
      <c r="D13" s="130">
        <v>63.609777977999997</v>
      </c>
      <c r="E13" s="126">
        <f t="shared" ref="E13:E21" si="0">D13/C13*100</f>
        <v>23.82834912080914</v>
      </c>
    </row>
    <row r="14" spans="1:5" ht="32.15" customHeight="1">
      <c r="A14" s="16">
        <v>5</v>
      </c>
      <c r="B14" s="6" t="s">
        <v>4</v>
      </c>
      <c r="C14" s="112">
        <v>278.3</v>
      </c>
      <c r="D14" s="130">
        <v>52.224619456999996</v>
      </c>
      <c r="E14" s="126">
        <f t="shared" si="0"/>
        <v>18.765583707150554</v>
      </c>
    </row>
    <row r="15" spans="1:5" ht="32.15" customHeight="1">
      <c r="A15" s="16">
        <v>6</v>
      </c>
      <c r="B15" s="6" t="s">
        <v>8</v>
      </c>
      <c r="C15" s="112">
        <v>276.2</v>
      </c>
      <c r="D15" s="130">
        <v>50.185525669</v>
      </c>
      <c r="E15" s="126">
        <f t="shared" si="0"/>
        <v>18.169994811368575</v>
      </c>
    </row>
    <row r="16" spans="1:5" ht="32.15" customHeight="1">
      <c r="A16" s="16">
        <v>7</v>
      </c>
      <c r="B16" s="6" t="s">
        <v>6</v>
      </c>
      <c r="C16" s="112">
        <v>237.05</v>
      </c>
      <c r="D16" s="130">
        <v>38.871210062000003</v>
      </c>
      <c r="E16" s="126">
        <f t="shared" si="0"/>
        <v>16.397894985024255</v>
      </c>
    </row>
    <row r="17" spans="1:5" ht="32.15" customHeight="1">
      <c r="A17" s="16">
        <v>8</v>
      </c>
      <c r="B17" s="6" t="s">
        <v>7</v>
      </c>
      <c r="C17" s="158">
        <v>221.7</v>
      </c>
      <c r="D17" s="159">
        <v>74.286182397999994</v>
      </c>
      <c r="E17" s="160">
        <f t="shared" si="0"/>
        <v>33.507524762291382</v>
      </c>
    </row>
    <row r="18" spans="1:5" ht="32.15" customHeight="1">
      <c r="A18" s="16">
        <v>9</v>
      </c>
      <c r="B18" s="6" t="s">
        <v>5</v>
      </c>
      <c r="C18" s="112">
        <v>196.2</v>
      </c>
      <c r="D18" s="130">
        <v>43.432611318000006</v>
      </c>
      <c r="E18" s="126">
        <f t="shared" si="0"/>
        <v>22.136906889908261</v>
      </c>
    </row>
    <row r="19" spans="1:5" ht="32.15" customHeight="1">
      <c r="A19" s="16">
        <v>10</v>
      </c>
      <c r="B19" s="6" t="s">
        <v>9</v>
      </c>
      <c r="C19" s="112">
        <v>155.19999999999999</v>
      </c>
      <c r="D19" s="130">
        <v>24.400016687000004</v>
      </c>
      <c r="E19" s="126">
        <f t="shared" si="0"/>
        <v>15.721660236469075</v>
      </c>
    </row>
    <row r="20" spans="1:5" ht="32.15" customHeight="1">
      <c r="A20" s="16">
        <v>11</v>
      </c>
      <c r="B20" s="6" t="s">
        <v>10</v>
      </c>
      <c r="C20" s="112">
        <v>156.15</v>
      </c>
      <c r="D20" s="130">
        <v>43.887684151000002</v>
      </c>
      <c r="E20" s="126">
        <f t="shared" si="0"/>
        <v>28.106105764329172</v>
      </c>
    </row>
    <row r="21" spans="1:5" ht="32.15" customHeight="1">
      <c r="A21" s="16">
        <v>12</v>
      </c>
      <c r="B21" s="6" t="s">
        <v>11</v>
      </c>
      <c r="C21" s="112">
        <v>104.8</v>
      </c>
      <c r="D21" s="130">
        <v>23.329539616999998</v>
      </c>
      <c r="E21" s="126">
        <f t="shared" si="0"/>
        <v>22.261011084923663</v>
      </c>
    </row>
    <row r="22" spans="1:5" ht="46" customHeight="1">
      <c r="A22" s="17"/>
      <c r="B22" s="59" t="s">
        <v>16</v>
      </c>
      <c r="C22" s="111">
        <v>4493.3999999999996</v>
      </c>
      <c r="D22" s="129">
        <f>SUM(D10:D21)</f>
        <v>807.98162810800011</v>
      </c>
      <c r="E22" s="128">
        <f>D22/C22*100</f>
        <v>17.981520187563987</v>
      </c>
    </row>
    <row r="23" spans="1:5">
      <c r="C23" s="127"/>
    </row>
  </sheetData>
  <sortState xmlns:xlrd2="http://schemas.microsoft.com/office/spreadsheetml/2017/richdata2" ref="A10:E21">
    <sortCondition ref="A10:A21"/>
  </sortState>
  <mergeCells count="8">
    <mergeCell ref="A1:E1"/>
    <mergeCell ref="A3:E3"/>
    <mergeCell ref="A4:E4"/>
    <mergeCell ref="A5:E5"/>
    <mergeCell ref="A6:A7"/>
    <mergeCell ref="B6:B7"/>
    <mergeCell ref="C6:E6"/>
    <mergeCell ref="A2:E2"/>
  </mergeCells>
  <pageMargins left="0.75" right="0.45" top="0.5" bottom="0.5" header="0.3" footer="0.3"/>
  <pageSetup paperSize="9" fitToHeight="0" orientation="portrait" r:id="rId1"/>
  <headerFooter>
    <oddFooter>&amp;RPLIV_chitieuhuyen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A642B-0E81-40D9-A4E3-37B6890BB45F}">
  <dimension ref="A1"/>
  <sheetViews>
    <sheetView workbookViewId="0"/>
  </sheetViews>
  <sheetFormatPr defaultRowHeight="15.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20"/>
  <sheetViews>
    <sheetView zoomScale="80" zoomScaleNormal="80" workbookViewId="0">
      <selection activeCell="A3" sqref="A3:H3"/>
    </sheetView>
  </sheetViews>
  <sheetFormatPr defaultColWidth="9" defaultRowHeight="30" customHeight="1"/>
  <cols>
    <col min="1" max="1" width="6.58203125" style="11" customWidth="1"/>
    <col min="2" max="2" width="28.83203125" style="3" customWidth="1"/>
    <col min="3" max="3" width="14.83203125" style="1" customWidth="1"/>
    <col min="4" max="6" width="13.83203125" style="1" customWidth="1"/>
    <col min="7" max="7" width="14.25" style="1" customWidth="1"/>
    <col min="8" max="8" width="14.33203125" style="1" customWidth="1"/>
    <col min="9" max="10" width="17.08203125" style="1" customWidth="1"/>
    <col min="11" max="16384" width="9" style="1"/>
  </cols>
  <sheetData>
    <row r="1" spans="1:10" ht="31" customHeight="1">
      <c r="A1" s="183" t="s">
        <v>141</v>
      </c>
      <c r="B1" s="195"/>
      <c r="C1" s="195"/>
      <c r="D1" s="195"/>
      <c r="E1" s="195"/>
      <c r="F1" s="195"/>
      <c r="G1" s="195"/>
      <c r="H1" s="195"/>
    </row>
    <row r="2" spans="1:10" s="8" customFormat="1" ht="24.65" customHeight="1">
      <c r="A2" s="168" t="s">
        <v>164</v>
      </c>
      <c r="B2" s="168"/>
      <c r="C2" s="168"/>
      <c r="D2" s="168"/>
      <c r="E2" s="168"/>
      <c r="F2" s="168"/>
      <c r="G2" s="168"/>
      <c r="H2" s="168"/>
    </row>
    <row r="3" spans="1:10" ht="25.5" customHeight="1">
      <c r="A3" s="190" t="s">
        <v>135</v>
      </c>
      <c r="B3" s="190"/>
      <c r="C3" s="190"/>
      <c r="D3" s="190"/>
      <c r="E3" s="190"/>
      <c r="F3" s="190"/>
      <c r="G3" s="190"/>
      <c r="H3" s="190"/>
    </row>
    <row r="4" spans="1:10" s="10" customFormat="1" ht="36.65" customHeight="1">
      <c r="A4" s="204" t="s">
        <v>12</v>
      </c>
      <c r="B4" s="204" t="s">
        <v>17</v>
      </c>
      <c r="C4" s="194" t="s">
        <v>32</v>
      </c>
      <c r="D4" s="194"/>
      <c r="E4" s="194" t="s">
        <v>163</v>
      </c>
      <c r="F4" s="194" t="s">
        <v>162</v>
      </c>
      <c r="G4" s="194" t="s">
        <v>134</v>
      </c>
      <c r="H4" s="194"/>
      <c r="I4" s="194" t="s">
        <v>163</v>
      </c>
      <c r="J4" s="194" t="s">
        <v>162</v>
      </c>
    </row>
    <row r="5" spans="1:10" s="10" customFormat="1" ht="40" customHeight="1">
      <c r="A5" s="204"/>
      <c r="B5" s="204"/>
      <c r="C5" s="14" t="s">
        <v>36</v>
      </c>
      <c r="D5" s="14" t="s">
        <v>45</v>
      </c>
      <c r="E5" s="194"/>
      <c r="F5" s="194"/>
      <c r="G5" s="14" t="s">
        <v>36</v>
      </c>
      <c r="H5" s="14" t="s">
        <v>45</v>
      </c>
      <c r="I5" s="194"/>
      <c r="J5" s="194"/>
    </row>
    <row r="6" spans="1:10" s="10" customFormat="1" ht="23.25" customHeight="1">
      <c r="A6" s="22" t="s">
        <v>13</v>
      </c>
      <c r="B6" s="22" t="s">
        <v>14</v>
      </c>
      <c r="C6" s="22">
        <v>1</v>
      </c>
      <c r="D6" s="22">
        <v>2</v>
      </c>
      <c r="E6" s="22"/>
      <c r="F6" s="22"/>
      <c r="G6" s="22">
        <v>3</v>
      </c>
      <c r="H6" s="22">
        <v>4</v>
      </c>
      <c r="I6" s="121"/>
      <c r="J6" s="124"/>
    </row>
    <row r="7" spans="1:10" ht="30" customHeight="1">
      <c r="A7" s="63"/>
      <c r="B7" s="63" t="s">
        <v>23</v>
      </c>
      <c r="C7" s="67">
        <f t="shared" ref="C7:H7" si="0">SUM(C8:C19)</f>
        <v>39953</v>
      </c>
      <c r="D7" s="63">
        <f t="shared" si="0"/>
        <v>30000</v>
      </c>
      <c r="E7" s="63"/>
      <c r="F7" s="63"/>
      <c r="G7" s="63">
        <f t="shared" si="0"/>
        <v>2276</v>
      </c>
      <c r="H7" s="63">
        <f t="shared" si="0"/>
        <v>1500</v>
      </c>
      <c r="I7" s="123"/>
      <c r="J7" s="123"/>
    </row>
    <row r="8" spans="1:10" ht="30" customHeight="1">
      <c r="A8" s="64">
        <v>1</v>
      </c>
      <c r="B8" s="65" t="s">
        <v>0</v>
      </c>
      <c r="C8" s="108">
        <v>5066</v>
      </c>
      <c r="D8" s="64">
        <v>2600</v>
      </c>
      <c r="E8" s="64"/>
      <c r="F8" s="64"/>
      <c r="G8" s="64">
        <v>206</v>
      </c>
      <c r="H8" s="64">
        <v>130</v>
      </c>
      <c r="I8" s="123"/>
      <c r="J8" s="123"/>
    </row>
    <row r="9" spans="1:10" ht="30" customHeight="1">
      <c r="A9" s="64">
        <v>2</v>
      </c>
      <c r="B9" s="65" t="s">
        <v>1</v>
      </c>
      <c r="C9" s="66">
        <v>2010</v>
      </c>
      <c r="D9" s="64">
        <v>1800</v>
      </c>
      <c r="E9" s="64"/>
      <c r="F9" s="64"/>
      <c r="G9" s="64">
        <v>100</v>
      </c>
      <c r="H9" s="64">
        <v>100</v>
      </c>
      <c r="I9" s="123"/>
      <c r="J9" s="123"/>
    </row>
    <row r="10" spans="1:10" ht="30" customHeight="1">
      <c r="A10" s="64">
        <v>3</v>
      </c>
      <c r="B10" s="65" t="s">
        <v>2</v>
      </c>
      <c r="C10" s="66">
        <v>2224</v>
      </c>
      <c r="D10" s="64">
        <v>1400</v>
      </c>
      <c r="E10" s="64"/>
      <c r="F10" s="64"/>
      <c r="G10" s="64">
        <v>124</v>
      </c>
      <c r="H10" s="64">
        <v>50</v>
      </c>
      <c r="I10" s="123"/>
      <c r="J10" s="123"/>
    </row>
    <row r="11" spans="1:10" ht="30" customHeight="1">
      <c r="A11" s="64">
        <v>4</v>
      </c>
      <c r="B11" s="65" t="s">
        <v>3</v>
      </c>
      <c r="C11" s="66">
        <v>4805</v>
      </c>
      <c r="D11" s="64">
        <v>3600</v>
      </c>
      <c r="E11" s="64"/>
      <c r="F11" s="64"/>
      <c r="G11" s="64">
        <v>304</v>
      </c>
      <c r="H11" s="64">
        <v>200</v>
      </c>
      <c r="I11" s="123"/>
      <c r="J11" s="123"/>
    </row>
    <row r="12" spans="1:10" ht="30" customHeight="1">
      <c r="A12" s="64">
        <v>5</v>
      </c>
      <c r="B12" s="65" t="s">
        <v>4</v>
      </c>
      <c r="C12" s="66">
        <f>4555-405</f>
        <v>4150</v>
      </c>
      <c r="D12" s="64">
        <v>2500</v>
      </c>
      <c r="E12" s="64"/>
      <c r="F12" s="64"/>
      <c r="G12" s="64">
        <v>190</v>
      </c>
      <c r="H12" s="64">
        <v>135</v>
      </c>
      <c r="I12" s="123"/>
      <c r="J12" s="123"/>
    </row>
    <row r="13" spans="1:10" ht="30" customHeight="1">
      <c r="A13" s="64">
        <v>6</v>
      </c>
      <c r="B13" s="65" t="s">
        <v>8</v>
      </c>
      <c r="C13" s="66">
        <v>4293</v>
      </c>
      <c r="D13" s="64">
        <v>3400</v>
      </c>
      <c r="E13" s="64"/>
      <c r="F13" s="64"/>
      <c r="G13" s="64">
        <v>237</v>
      </c>
      <c r="H13" s="64">
        <v>170</v>
      </c>
      <c r="I13" s="123"/>
      <c r="J13" s="123"/>
    </row>
    <row r="14" spans="1:10" ht="30" customHeight="1">
      <c r="A14" s="64">
        <v>7</v>
      </c>
      <c r="B14" s="65" t="s">
        <v>7</v>
      </c>
      <c r="C14" s="66">
        <v>4534</v>
      </c>
      <c r="D14" s="64">
        <v>3000</v>
      </c>
      <c r="E14" s="64"/>
      <c r="F14" s="64"/>
      <c r="G14" s="64">
        <v>270</v>
      </c>
      <c r="H14" s="64">
        <v>160</v>
      </c>
      <c r="I14" s="123"/>
      <c r="J14" s="123"/>
    </row>
    <row r="15" spans="1:10" ht="30" customHeight="1">
      <c r="A15" s="64">
        <v>8</v>
      </c>
      <c r="B15" s="65" t="s">
        <v>6</v>
      </c>
      <c r="C15" s="66">
        <v>3212</v>
      </c>
      <c r="D15" s="64">
        <v>2900</v>
      </c>
      <c r="E15" s="64"/>
      <c r="F15" s="64"/>
      <c r="G15" s="64">
        <v>154</v>
      </c>
      <c r="H15" s="64">
        <v>95</v>
      </c>
      <c r="I15" s="123"/>
      <c r="J15" s="123"/>
    </row>
    <row r="16" spans="1:10" ht="30" customHeight="1">
      <c r="A16" s="64">
        <v>9</v>
      </c>
      <c r="B16" s="65" t="s">
        <v>5</v>
      </c>
      <c r="C16" s="66">
        <v>3250</v>
      </c>
      <c r="D16" s="64">
        <v>3100</v>
      </c>
      <c r="E16" s="64"/>
      <c r="F16" s="64"/>
      <c r="G16" s="64">
        <v>198</v>
      </c>
      <c r="H16" s="64">
        <v>140</v>
      </c>
      <c r="I16" s="123"/>
      <c r="J16" s="123"/>
    </row>
    <row r="17" spans="1:10" s="8" customFormat="1" ht="30" customHeight="1">
      <c r="A17" s="64">
        <v>10</v>
      </c>
      <c r="B17" s="65" t="s">
        <v>9</v>
      </c>
      <c r="C17" s="66">
        <v>2087</v>
      </c>
      <c r="D17" s="64">
        <v>1700</v>
      </c>
      <c r="E17" s="64"/>
      <c r="F17" s="64"/>
      <c r="G17" s="64">
        <v>182</v>
      </c>
      <c r="H17" s="64">
        <v>110</v>
      </c>
      <c r="I17" s="17"/>
      <c r="J17" s="17"/>
    </row>
    <row r="18" spans="1:10" ht="30" customHeight="1">
      <c r="A18" s="64">
        <v>11</v>
      </c>
      <c r="B18" s="65" t="s">
        <v>10</v>
      </c>
      <c r="C18" s="66">
        <v>2672</v>
      </c>
      <c r="D18" s="64">
        <v>2600</v>
      </c>
      <c r="E18" s="64"/>
      <c r="F18" s="64"/>
      <c r="G18" s="64">
        <v>191</v>
      </c>
      <c r="H18" s="64">
        <v>130</v>
      </c>
      <c r="I18" s="123"/>
      <c r="J18" s="123"/>
    </row>
    <row r="19" spans="1:10" ht="30" customHeight="1">
      <c r="A19" s="64">
        <v>12</v>
      </c>
      <c r="B19" s="65" t="s">
        <v>11</v>
      </c>
      <c r="C19" s="66">
        <v>1650</v>
      </c>
      <c r="D19" s="64">
        <v>1400</v>
      </c>
      <c r="E19" s="64"/>
      <c r="F19" s="64"/>
      <c r="G19" s="64">
        <v>120</v>
      </c>
      <c r="H19" s="64">
        <v>80</v>
      </c>
      <c r="I19" s="123"/>
      <c r="J19" s="123"/>
    </row>
    <row r="20" spans="1:10" ht="30" customHeight="1">
      <c r="C20" s="13"/>
      <c r="D20" s="13"/>
      <c r="E20" s="13"/>
      <c r="F20" s="13"/>
      <c r="G20" s="13"/>
      <c r="H20" s="13"/>
    </row>
  </sheetData>
  <sortState xmlns:xlrd2="http://schemas.microsoft.com/office/spreadsheetml/2017/richdata2" ref="A8:H19">
    <sortCondition ref="A8:A19"/>
  </sortState>
  <mergeCells count="11">
    <mergeCell ref="I4:I5"/>
    <mergeCell ref="J4:J5"/>
    <mergeCell ref="A1:H1"/>
    <mergeCell ref="A2:H2"/>
    <mergeCell ref="A3:H3"/>
    <mergeCell ref="G4:H4"/>
    <mergeCell ref="C4:D4"/>
    <mergeCell ref="B4:B5"/>
    <mergeCell ref="A4:A5"/>
    <mergeCell ref="E4:E5"/>
    <mergeCell ref="F4:F5"/>
  </mergeCells>
  <pageMargins left="0.75" right="0.45" top="0.5" bottom="0.5" header="0.3" footer="0.3"/>
  <pageSetup paperSize="9" scale="91" fitToHeight="0" orientation="portrait" r:id="rId1"/>
  <headerFooter>
    <oddFooter>&amp;RPLIV_chitieuhuyen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19"/>
  <sheetViews>
    <sheetView zoomScale="70" zoomScaleNormal="70" workbookViewId="0">
      <selection activeCell="A2" sqref="A2:H2"/>
    </sheetView>
  </sheetViews>
  <sheetFormatPr defaultColWidth="9" defaultRowHeight="18"/>
  <cols>
    <col min="1" max="1" width="7.08203125" style="28" customWidth="1"/>
    <col min="2" max="2" width="24.5" style="28" customWidth="1"/>
    <col min="3" max="3" width="13.58203125" style="28" customWidth="1"/>
    <col min="4" max="5" width="13.75" style="28" customWidth="1"/>
    <col min="6" max="6" width="14" style="28" customWidth="1"/>
    <col min="7" max="8" width="13.83203125" style="28" customWidth="1"/>
    <col min="9" max="16384" width="9" style="28"/>
  </cols>
  <sheetData>
    <row r="1" spans="1:8" s="41" customFormat="1" ht="31.5" customHeight="1">
      <c r="A1" s="209" t="s">
        <v>141</v>
      </c>
      <c r="B1" s="209"/>
      <c r="C1" s="209"/>
      <c r="D1" s="209"/>
      <c r="E1" s="209"/>
      <c r="F1" s="209"/>
      <c r="G1" s="209"/>
      <c r="H1" s="209"/>
    </row>
    <row r="2" spans="1:8" s="41" customFormat="1" ht="26.5" customHeight="1">
      <c r="A2" s="215" t="s">
        <v>165</v>
      </c>
      <c r="B2" s="215"/>
      <c r="C2" s="215"/>
      <c r="D2" s="215"/>
      <c r="E2" s="215"/>
      <c r="F2" s="215"/>
      <c r="G2" s="215"/>
      <c r="H2" s="215"/>
    </row>
    <row r="3" spans="1:8" s="79" customFormat="1" ht="26.5" customHeight="1">
      <c r="A3" s="212" t="s">
        <v>125</v>
      </c>
      <c r="B3" s="212"/>
      <c r="C3" s="212"/>
      <c r="D3" s="212"/>
      <c r="E3" s="212"/>
      <c r="F3" s="212"/>
      <c r="G3" s="212"/>
      <c r="H3" s="212"/>
    </row>
    <row r="4" spans="1:8" ht="31" customHeight="1">
      <c r="A4" s="224" t="s">
        <v>24</v>
      </c>
      <c r="B4" s="176" t="s">
        <v>25</v>
      </c>
      <c r="C4" s="178" t="s">
        <v>60</v>
      </c>
      <c r="D4" s="179"/>
      <c r="E4" s="223"/>
      <c r="F4" s="178" t="s">
        <v>61</v>
      </c>
      <c r="G4" s="179"/>
      <c r="H4" s="223"/>
    </row>
    <row r="5" spans="1:8" ht="59.5" customHeight="1">
      <c r="A5" s="224"/>
      <c r="B5" s="176"/>
      <c r="C5" s="35" t="s">
        <v>38</v>
      </c>
      <c r="D5" s="35" t="s">
        <v>45</v>
      </c>
      <c r="E5" s="35" t="s">
        <v>133</v>
      </c>
      <c r="F5" s="35" t="s">
        <v>38</v>
      </c>
      <c r="G5" s="35" t="s">
        <v>45</v>
      </c>
      <c r="H5" s="35" t="s">
        <v>133</v>
      </c>
    </row>
    <row r="6" spans="1:8" s="42" customFormat="1" ht="29.25" customHeight="1">
      <c r="A6" s="29" t="s">
        <v>13</v>
      </c>
      <c r="B6" s="38" t="s">
        <v>14</v>
      </c>
      <c r="C6" s="16">
        <v>1</v>
      </c>
      <c r="D6" s="49">
        <v>2</v>
      </c>
      <c r="E6" s="49" t="s">
        <v>70</v>
      </c>
      <c r="F6" s="49">
        <v>4</v>
      </c>
      <c r="G6" s="49">
        <v>5</v>
      </c>
      <c r="H6" s="114" t="s">
        <v>105</v>
      </c>
    </row>
    <row r="7" spans="1:8" s="42" customFormat="1" ht="29.25" customHeight="1">
      <c r="A7" s="29"/>
      <c r="B7" s="38" t="s">
        <v>23</v>
      </c>
      <c r="C7" s="38">
        <v>1.08</v>
      </c>
      <c r="D7" s="29">
        <v>0.88</v>
      </c>
      <c r="E7" s="29">
        <f>C7-D7</f>
        <v>0.20000000000000007</v>
      </c>
      <c r="F7" s="38">
        <v>1.81</v>
      </c>
      <c r="G7" s="29">
        <v>1.61</v>
      </c>
      <c r="H7" s="29">
        <f>F7-G7</f>
        <v>0.19999999999999996</v>
      </c>
    </row>
    <row r="8" spans="1:8" s="42" customFormat="1" ht="28.5" customHeight="1">
      <c r="A8" s="43">
        <v>1</v>
      </c>
      <c r="B8" s="44" t="s">
        <v>0</v>
      </c>
      <c r="C8" s="43">
        <v>0.59</v>
      </c>
      <c r="D8" s="49">
        <v>0.2</v>
      </c>
      <c r="E8" s="49">
        <f>C8-D8</f>
        <v>0.38999999999999996</v>
      </c>
      <c r="F8" s="43">
        <v>2.2200000000000002</v>
      </c>
      <c r="G8" s="49">
        <v>0.2</v>
      </c>
      <c r="H8" s="49">
        <f>F8-G8</f>
        <v>2.02</v>
      </c>
    </row>
    <row r="9" spans="1:8" s="42" customFormat="1" ht="40.5" customHeight="1">
      <c r="A9" s="43">
        <v>2</v>
      </c>
      <c r="B9" s="44" t="s">
        <v>1</v>
      </c>
      <c r="C9" s="43">
        <v>0.88</v>
      </c>
      <c r="D9" s="49" t="s">
        <v>102</v>
      </c>
      <c r="E9" s="43" t="s">
        <v>106</v>
      </c>
      <c r="F9" s="43">
        <v>2.06</v>
      </c>
      <c r="G9" s="49" t="s">
        <v>103</v>
      </c>
      <c r="H9" s="49" t="s">
        <v>132</v>
      </c>
    </row>
    <row r="10" spans="1:8" s="42" customFormat="1" ht="28.5" customHeight="1">
      <c r="A10" s="43">
        <v>3</v>
      </c>
      <c r="B10" s="44" t="s">
        <v>26</v>
      </c>
      <c r="C10" s="43">
        <v>1.57</v>
      </c>
      <c r="D10" s="43">
        <v>1.17</v>
      </c>
      <c r="E10" s="49">
        <f>C10-D10</f>
        <v>0.40000000000000013</v>
      </c>
      <c r="F10" s="49">
        <v>3.51</v>
      </c>
      <c r="G10" s="49">
        <v>3.21</v>
      </c>
      <c r="H10" s="49">
        <f>F10-G10</f>
        <v>0.29999999999999982</v>
      </c>
    </row>
    <row r="11" spans="1:8" s="78" customFormat="1" ht="28.5" customHeight="1">
      <c r="A11" s="43">
        <v>4</v>
      </c>
      <c r="B11" s="44" t="s">
        <v>3</v>
      </c>
      <c r="C11" s="43">
        <v>0.74</v>
      </c>
      <c r="D11" s="49">
        <v>0.34</v>
      </c>
      <c r="E11" s="49">
        <f>C11-D11</f>
        <v>0.39999999999999997</v>
      </c>
      <c r="F11" s="43">
        <v>1.41</v>
      </c>
      <c r="G11" s="49">
        <v>0.41</v>
      </c>
      <c r="H11" s="76">
        <f>F11-G11</f>
        <v>1</v>
      </c>
    </row>
    <row r="12" spans="1:8" s="78" customFormat="1" ht="28.5" customHeight="1">
      <c r="A12" s="81">
        <v>5</v>
      </c>
      <c r="B12" s="82" t="s">
        <v>4</v>
      </c>
      <c r="C12" s="81">
        <v>0.78</v>
      </c>
      <c r="D12" s="4">
        <v>0.6</v>
      </c>
      <c r="E12" s="4">
        <f>C12-D12</f>
        <v>0.18000000000000005</v>
      </c>
      <c r="F12" s="80">
        <v>1.29</v>
      </c>
      <c r="G12" s="4">
        <v>1</v>
      </c>
      <c r="H12" s="83">
        <f>F12-G12</f>
        <v>0.29000000000000004</v>
      </c>
    </row>
    <row r="13" spans="1:8" s="78" customFormat="1" ht="28.5" customHeight="1">
      <c r="A13" s="43">
        <v>6</v>
      </c>
      <c r="B13" s="44" t="s">
        <v>8</v>
      </c>
      <c r="C13" s="43">
        <v>0.84</v>
      </c>
      <c r="D13" s="49" t="s">
        <v>108</v>
      </c>
      <c r="E13" s="49" t="s">
        <v>107</v>
      </c>
      <c r="F13" s="43">
        <v>1.55</v>
      </c>
      <c r="G13" s="16">
        <f>F13-0.2</f>
        <v>1.35</v>
      </c>
      <c r="H13" s="49" t="s">
        <v>130</v>
      </c>
    </row>
    <row r="14" spans="1:8" s="42" customFormat="1" ht="28.5" customHeight="1">
      <c r="A14" s="7">
        <v>7</v>
      </c>
      <c r="B14" s="6" t="s">
        <v>7</v>
      </c>
      <c r="C14" s="7">
        <v>1.67</v>
      </c>
      <c r="D14" s="16" t="s">
        <v>128</v>
      </c>
      <c r="E14" s="49" t="s">
        <v>129</v>
      </c>
      <c r="F14" s="7">
        <v>1.37</v>
      </c>
      <c r="G14" s="16">
        <f>1.37-0.2</f>
        <v>1.1700000000000002</v>
      </c>
      <c r="H14" s="49" t="s">
        <v>130</v>
      </c>
    </row>
    <row r="15" spans="1:8" s="42" customFormat="1" ht="42.65" customHeight="1">
      <c r="A15" s="7">
        <v>8</v>
      </c>
      <c r="B15" s="6" t="s">
        <v>6</v>
      </c>
      <c r="C15" s="7">
        <v>0.88</v>
      </c>
      <c r="D15" s="7" t="s">
        <v>102</v>
      </c>
      <c r="E15" s="43" t="s">
        <v>127</v>
      </c>
      <c r="F15" s="7">
        <v>1.9</v>
      </c>
      <c r="G15" s="7" t="s">
        <v>131</v>
      </c>
      <c r="H15" s="7" t="s">
        <v>127</v>
      </c>
    </row>
    <row r="16" spans="1:8" s="42" customFormat="1" ht="28.5" customHeight="1">
      <c r="A16" s="43">
        <v>9</v>
      </c>
      <c r="B16" s="44" t="s">
        <v>9</v>
      </c>
      <c r="C16" s="75">
        <v>0.97</v>
      </c>
      <c r="D16" s="49">
        <v>0.76</v>
      </c>
      <c r="E16" s="49">
        <f>C16-D16</f>
        <v>0.20999999999999996</v>
      </c>
      <c r="F16" s="75">
        <v>1.77</v>
      </c>
      <c r="G16" s="49">
        <v>1.55</v>
      </c>
      <c r="H16" s="49">
        <f>F16-G16</f>
        <v>0.21999999999999997</v>
      </c>
    </row>
    <row r="17" spans="1:8" s="42" customFormat="1" ht="28.5" customHeight="1">
      <c r="A17" s="43">
        <v>10</v>
      </c>
      <c r="B17" s="44" t="s">
        <v>5</v>
      </c>
      <c r="C17" s="43">
        <v>1.28</v>
      </c>
      <c r="D17" s="106">
        <v>0.05</v>
      </c>
      <c r="E17" s="49">
        <f>C17-D17</f>
        <v>1.23</v>
      </c>
      <c r="F17" s="43">
        <v>1.65</v>
      </c>
      <c r="G17" s="43">
        <v>0.15</v>
      </c>
      <c r="H17" s="49">
        <f>F17-G17</f>
        <v>1.5</v>
      </c>
    </row>
    <row r="18" spans="1:8" s="42" customFormat="1" ht="28.5" customHeight="1">
      <c r="A18" s="43">
        <v>11</v>
      </c>
      <c r="B18" s="44" t="s">
        <v>10</v>
      </c>
      <c r="C18" s="43">
        <v>1.69</v>
      </c>
      <c r="D18" s="43">
        <v>1.39</v>
      </c>
      <c r="E18" s="49">
        <f>C18-D18</f>
        <v>0.30000000000000004</v>
      </c>
      <c r="F18" s="43">
        <v>2.13</v>
      </c>
      <c r="G18" s="49">
        <v>1.93</v>
      </c>
      <c r="H18" s="49" t="s">
        <v>130</v>
      </c>
    </row>
    <row r="19" spans="1:8" s="42" customFormat="1" ht="39" customHeight="1">
      <c r="A19" s="43">
        <v>12</v>
      </c>
      <c r="B19" s="44" t="s">
        <v>11</v>
      </c>
      <c r="C19" s="43">
        <v>1.73</v>
      </c>
      <c r="D19" s="49">
        <v>1.58</v>
      </c>
      <c r="E19" s="49">
        <f>C19-D19</f>
        <v>0.14999999999999991</v>
      </c>
      <c r="F19" s="43">
        <v>1.86</v>
      </c>
      <c r="G19" s="49">
        <v>1.42</v>
      </c>
      <c r="H19" s="49">
        <f>F19-G19</f>
        <v>0.44000000000000017</v>
      </c>
    </row>
  </sheetData>
  <sortState xmlns:xlrd2="http://schemas.microsoft.com/office/spreadsheetml/2017/richdata2" ref="A8:H19">
    <sortCondition ref="A8:A19"/>
  </sortState>
  <mergeCells count="7">
    <mergeCell ref="A1:H1"/>
    <mergeCell ref="A2:H2"/>
    <mergeCell ref="C4:E4"/>
    <mergeCell ref="A4:A5"/>
    <mergeCell ref="B4:B5"/>
    <mergeCell ref="F4:H4"/>
    <mergeCell ref="A3:H3"/>
  </mergeCells>
  <pageMargins left="0.75" right="0.45" top="0.5" bottom="0.5" header="0.3" footer="0.3"/>
  <pageSetup paperSize="9" scale="74" fitToHeight="0" orientation="portrait" r:id="rId1"/>
  <headerFooter>
    <oddFooter>&amp;RPLIV_chitieuhuyen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18"/>
  <sheetViews>
    <sheetView topLeftCell="A7" zoomScaleNormal="100" workbookViewId="0">
      <selection activeCell="D13" sqref="D13"/>
    </sheetView>
  </sheetViews>
  <sheetFormatPr defaultColWidth="9" defaultRowHeight="18"/>
  <cols>
    <col min="1" max="1" width="7.08203125" style="28" customWidth="1"/>
    <col min="2" max="2" width="28.5" style="28" customWidth="1"/>
    <col min="3" max="3" width="15.58203125" style="28" customWidth="1"/>
    <col min="4" max="4" width="15.83203125" style="28" customWidth="1"/>
    <col min="5" max="5" width="21.58203125" style="28" customWidth="1"/>
    <col min="6" max="16384" width="9" style="28"/>
  </cols>
  <sheetData>
    <row r="1" spans="1:8" s="41" customFormat="1" ht="49.5" customHeight="1">
      <c r="A1" s="209" t="s">
        <v>141</v>
      </c>
      <c r="B1" s="209"/>
      <c r="C1" s="209"/>
      <c r="D1" s="209"/>
      <c r="E1" s="209"/>
    </row>
    <row r="2" spans="1:8" s="41" customFormat="1" ht="23.5" customHeight="1">
      <c r="A2" s="225" t="s">
        <v>166</v>
      </c>
      <c r="B2" s="225"/>
      <c r="C2" s="225"/>
      <c r="D2" s="225"/>
      <c r="E2" s="225"/>
    </row>
    <row r="3" spans="1:8" ht="28" customHeight="1">
      <c r="A3" s="181" t="s">
        <v>104</v>
      </c>
      <c r="B3" s="181"/>
      <c r="C3" s="181"/>
      <c r="D3" s="181"/>
      <c r="E3" s="181"/>
    </row>
    <row r="4" spans="1:8" ht="46" customHeight="1">
      <c r="A4" s="56" t="s">
        <v>24</v>
      </c>
      <c r="B4" s="54" t="s">
        <v>25</v>
      </c>
      <c r="C4" s="35" t="s">
        <v>33</v>
      </c>
      <c r="D4" s="35" t="s">
        <v>45</v>
      </c>
      <c r="E4" s="35" t="s">
        <v>113</v>
      </c>
    </row>
    <row r="5" spans="1:8" s="42" customFormat="1" ht="24" customHeight="1">
      <c r="A5" s="29" t="s">
        <v>13</v>
      </c>
      <c r="B5" s="38" t="s">
        <v>14</v>
      </c>
      <c r="C5" s="16">
        <v>1</v>
      </c>
      <c r="D5" s="49">
        <v>2</v>
      </c>
      <c r="E5" s="49" t="s">
        <v>69</v>
      </c>
    </row>
    <row r="6" spans="1:8" s="42" customFormat="1" ht="24.65" customHeight="1">
      <c r="A6" s="29"/>
      <c r="B6" s="38" t="s">
        <v>23</v>
      </c>
      <c r="C6" s="38">
        <v>65.11</v>
      </c>
      <c r="D6" s="29">
        <v>72.92</v>
      </c>
      <c r="E6" s="92">
        <f>D6/C6*100-100</f>
        <v>11.995085240362457</v>
      </c>
      <c r="H6" s="113"/>
    </row>
    <row r="7" spans="1:8" s="42" customFormat="1" ht="28.5" customHeight="1">
      <c r="A7" s="43">
        <v>1</v>
      </c>
      <c r="B7" s="44" t="s">
        <v>0</v>
      </c>
      <c r="C7" s="75">
        <v>85</v>
      </c>
      <c r="D7" s="76">
        <v>86.98</v>
      </c>
      <c r="E7" s="93">
        <f t="shared" ref="E7:E18" si="0">D7/C7*100-100</f>
        <v>2.3294117647058954</v>
      </c>
    </row>
    <row r="8" spans="1:8" s="42" customFormat="1" ht="28.5" customHeight="1">
      <c r="A8" s="43">
        <v>2</v>
      </c>
      <c r="B8" s="44" t="s">
        <v>1</v>
      </c>
      <c r="C8" s="75">
        <v>78.043000000000006</v>
      </c>
      <c r="D8" s="76">
        <v>86.09</v>
      </c>
      <c r="E8" s="93">
        <f t="shared" si="0"/>
        <v>10.310982407134532</v>
      </c>
    </row>
    <row r="9" spans="1:8" s="42" customFormat="1" ht="28.5" customHeight="1">
      <c r="A9" s="43">
        <v>3</v>
      </c>
      <c r="B9" s="44" t="s">
        <v>26</v>
      </c>
      <c r="C9" s="75">
        <v>72.091999999999999</v>
      </c>
      <c r="D9" s="76">
        <v>77.569999999999993</v>
      </c>
      <c r="E9" s="93">
        <f t="shared" si="0"/>
        <v>7.598623980469398</v>
      </c>
    </row>
    <row r="10" spans="1:8" s="8" customFormat="1" ht="28.5" customHeight="1">
      <c r="A10" s="43">
        <v>4</v>
      </c>
      <c r="B10" s="44" t="s">
        <v>3</v>
      </c>
      <c r="C10" s="75">
        <v>72</v>
      </c>
      <c r="D10" s="76">
        <v>79</v>
      </c>
      <c r="E10" s="93">
        <f t="shared" si="0"/>
        <v>9.7222222222222285</v>
      </c>
    </row>
    <row r="11" spans="1:8" s="42" customFormat="1" ht="28.5" customHeight="1">
      <c r="A11" s="7">
        <v>5</v>
      </c>
      <c r="B11" s="6" t="s">
        <v>4</v>
      </c>
      <c r="C11" s="91">
        <v>72.5</v>
      </c>
      <c r="D11" s="62">
        <v>80</v>
      </c>
      <c r="E11" s="93">
        <f t="shared" si="0"/>
        <v>10.34482758620689</v>
      </c>
    </row>
    <row r="12" spans="1:8" s="42" customFormat="1" ht="28.5" customHeight="1">
      <c r="A12" s="43">
        <v>6</v>
      </c>
      <c r="B12" s="44" t="s">
        <v>8</v>
      </c>
      <c r="C12" s="75">
        <v>69.453299999999999</v>
      </c>
      <c r="D12" s="76">
        <v>73.966999999999999</v>
      </c>
      <c r="E12" s="93">
        <f t="shared" si="0"/>
        <v>6.4988992603663149</v>
      </c>
    </row>
    <row r="13" spans="1:8" s="42" customFormat="1" ht="28.5" customHeight="1">
      <c r="A13" s="7">
        <v>7</v>
      </c>
      <c r="B13" s="6" t="s">
        <v>7</v>
      </c>
      <c r="C13" s="91">
        <v>70</v>
      </c>
      <c r="D13" s="76">
        <v>73.900000000000006</v>
      </c>
      <c r="E13" s="93">
        <f t="shared" si="0"/>
        <v>5.5714285714285836</v>
      </c>
    </row>
    <row r="14" spans="1:8" s="42" customFormat="1" ht="28.5" customHeight="1">
      <c r="A14" s="7">
        <v>8</v>
      </c>
      <c r="B14" s="6" t="s">
        <v>6</v>
      </c>
      <c r="C14" s="91">
        <v>69.575999999999993</v>
      </c>
      <c r="D14" s="62">
        <v>74.070999999999998</v>
      </c>
      <c r="E14" s="93">
        <f t="shared" si="0"/>
        <v>6.4605611130274809</v>
      </c>
    </row>
    <row r="15" spans="1:8" s="42" customFormat="1" ht="28.5" customHeight="1">
      <c r="A15" s="43">
        <v>9</v>
      </c>
      <c r="B15" s="44" t="s">
        <v>5</v>
      </c>
      <c r="C15" s="75">
        <v>66.459999999999994</v>
      </c>
      <c r="D15" s="76">
        <v>69.61</v>
      </c>
      <c r="E15" s="93">
        <f t="shared" si="0"/>
        <v>4.7396930484502064</v>
      </c>
    </row>
    <row r="16" spans="1:8" s="42" customFormat="1" ht="28.5" customHeight="1">
      <c r="A16" s="43">
        <v>10</v>
      </c>
      <c r="B16" s="44" t="s">
        <v>9</v>
      </c>
      <c r="C16" s="75">
        <v>66.900000000000006</v>
      </c>
      <c r="D16" s="76">
        <v>72</v>
      </c>
      <c r="E16" s="93">
        <f t="shared" si="0"/>
        <v>7.6233183856502222</v>
      </c>
    </row>
    <row r="17" spans="1:5" s="42" customFormat="1" ht="28.5" customHeight="1">
      <c r="A17" s="43">
        <v>11</v>
      </c>
      <c r="B17" s="44" t="s">
        <v>10</v>
      </c>
      <c r="C17" s="75">
        <v>65.3</v>
      </c>
      <c r="D17" s="75">
        <v>70.099999999999994</v>
      </c>
      <c r="E17" s="93">
        <f t="shared" si="0"/>
        <v>7.3506891271056531</v>
      </c>
    </row>
    <row r="18" spans="1:5" s="42" customFormat="1" ht="28.5" customHeight="1">
      <c r="A18" s="43">
        <v>12</v>
      </c>
      <c r="B18" s="44" t="s">
        <v>11</v>
      </c>
      <c r="C18" s="75">
        <v>64.13</v>
      </c>
      <c r="D18" s="76">
        <v>68</v>
      </c>
      <c r="E18" s="92">
        <f t="shared" si="0"/>
        <v>6.0346171838453273</v>
      </c>
    </row>
  </sheetData>
  <sortState xmlns:xlrd2="http://schemas.microsoft.com/office/spreadsheetml/2017/richdata2" ref="A7:D18">
    <sortCondition ref="A7:A18"/>
  </sortState>
  <mergeCells count="3">
    <mergeCell ref="A3:E3"/>
    <mergeCell ref="A2:E2"/>
    <mergeCell ref="A1:E1"/>
  </mergeCells>
  <pageMargins left="0.75" right="0.45" top="0.5" bottom="0.5" header="0.3" footer="0.3"/>
  <pageSetup paperSize="9" scale="73" fitToHeight="0" orientation="portrait" r:id="rId1"/>
  <headerFooter>
    <oddFooter>&amp;RPLIV_chitieuhuyen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0"/>
  <sheetViews>
    <sheetView topLeftCell="A7" zoomScale="70" zoomScaleNormal="70" workbookViewId="0">
      <selection activeCell="G16" sqref="G16"/>
    </sheetView>
  </sheetViews>
  <sheetFormatPr defaultColWidth="9" defaultRowHeight="30" customHeight="1"/>
  <cols>
    <col min="1" max="1" width="6.75" style="8" customWidth="1"/>
    <col min="2" max="2" width="29.58203125" style="19" customWidth="1"/>
    <col min="3" max="3" width="13.33203125" style="19" hidden="1" customWidth="1"/>
    <col min="4" max="4" width="15.58203125" style="19" hidden="1" customWidth="1"/>
    <col min="5" max="5" width="13.58203125" style="19" hidden="1" customWidth="1"/>
    <col min="6" max="7" width="15" style="19" customWidth="1"/>
    <col min="8" max="8" width="15" style="8" customWidth="1"/>
    <col min="9" max="9" width="20.08203125" style="8" customWidth="1"/>
    <col min="10" max="16384" width="9" style="8"/>
  </cols>
  <sheetData>
    <row r="1" spans="1:8" ht="56.15" customHeight="1">
      <c r="A1" s="167" t="s">
        <v>141</v>
      </c>
      <c r="B1" s="177"/>
      <c r="C1" s="177"/>
      <c r="D1" s="177"/>
      <c r="E1" s="177"/>
      <c r="F1" s="177"/>
      <c r="G1" s="177"/>
      <c r="H1" s="177"/>
    </row>
    <row r="2" spans="1:8" ht="25" customHeight="1">
      <c r="A2" s="168" t="s">
        <v>147</v>
      </c>
      <c r="B2" s="168"/>
      <c r="C2" s="168"/>
      <c r="D2" s="168"/>
      <c r="E2" s="168"/>
      <c r="F2" s="168"/>
      <c r="G2" s="168"/>
      <c r="H2" s="168"/>
    </row>
    <row r="3" spans="1:8" ht="25" customHeight="1">
      <c r="A3" s="181" t="s">
        <v>116</v>
      </c>
      <c r="B3" s="181"/>
      <c r="C3" s="181"/>
      <c r="D3" s="181"/>
      <c r="E3" s="181"/>
      <c r="F3" s="181"/>
      <c r="G3" s="181"/>
      <c r="H3" s="181"/>
    </row>
    <row r="4" spans="1:8" ht="63" customHeight="1">
      <c r="A4" s="176" t="s">
        <v>12</v>
      </c>
      <c r="B4" s="176" t="s">
        <v>17</v>
      </c>
      <c r="C4" s="178" t="s">
        <v>114</v>
      </c>
      <c r="D4" s="179"/>
      <c r="E4" s="180"/>
      <c r="F4" s="174" t="s">
        <v>148</v>
      </c>
      <c r="G4" s="174"/>
      <c r="H4" s="174"/>
    </row>
    <row r="5" spans="1:8" ht="47.15" customHeight="1">
      <c r="A5" s="176"/>
      <c r="B5" s="176"/>
      <c r="C5" s="35" t="s">
        <v>115</v>
      </c>
      <c r="D5" s="35" t="s">
        <v>112</v>
      </c>
      <c r="E5" s="35" t="s">
        <v>35</v>
      </c>
      <c r="F5" s="35" t="s">
        <v>67</v>
      </c>
      <c r="G5" s="35" t="s">
        <v>144</v>
      </c>
      <c r="H5" s="35" t="s">
        <v>146</v>
      </c>
    </row>
    <row r="6" spans="1:8" ht="29.25" customHeight="1">
      <c r="A6" s="15" t="s">
        <v>13</v>
      </c>
      <c r="B6" s="15" t="s">
        <v>14</v>
      </c>
      <c r="C6" s="15">
        <v>1</v>
      </c>
      <c r="D6" s="15"/>
      <c r="E6" s="15">
        <v>2</v>
      </c>
      <c r="F6" s="7">
        <v>1</v>
      </c>
      <c r="G6" s="7">
        <v>2</v>
      </c>
      <c r="H6" s="22" t="s">
        <v>69</v>
      </c>
    </row>
    <row r="7" spans="1:8" ht="43" customHeight="1">
      <c r="A7" s="36"/>
      <c r="B7" s="53" t="s">
        <v>18</v>
      </c>
      <c r="C7" s="89"/>
      <c r="D7" s="89"/>
      <c r="E7" s="89"/>
      <c r="F7" s="120">
        <v>8010.1080000000002</v>
      </c>
      <c r="G7" s="119">
        <v>458.50099999999998</v>
      </c>
      <c r="H7" s="61">
        <f>G7/F7*100</f>
        <v>5.7240301878576414</v>
      </c>
    </row>
    <row r="8" spans="1:8" ht="34.5" customHeight="1">
      <c r="A8" s="16">
        <v>1</v>
      </c>
      <c r="B8" s="44" t="s">
        <v>0</v>
      </c>
      <c r="C8" s="95">
        <v>506.635417222</v>
      </c>
      <c r="D8" s="96">
        <v>667.14599999999996</v>
      </c>
      <c r="E8" s="97">
        <f>C8/D8</f>
        <v>0.75940711211938616</v>
      </c>
      <c r="F8" s="98">
        <f>400+18+77.978+60+245.724+148+144</f>
        <v>1093.702</v>
      </c>
      <c r="G8" s="117">
        <v>72.671000000000006</v>
      </c>
      <c r="H8" s="97">
        <f>G8/F8</f>
        <v>6.6444973127963561E-2</v>
      </c>
    </row>
    <row r="9" spans="1:8" ht="34.5" customHeight="1">
      <c r="A9" s="16">
        <v>2</v>
      </c>
      <c r="B9" s="44" t="s">
        <v>1</v>
      </c>
      <c r="C9" s="95">
        <v>332.99470200000002</v>
      </c>
      <c r="D9" s="96">
        <v>398.42200000000003</v>
      </c>
      <c r="E9" s="97">
        <f>C9/D9</f>
        <v>0.83578392257455658</v>
      </c>
      <c r="F9" s="98">
        <f>79+250+83+144</f>
        <v>556</v>
      </c>
      <c r="G9" s="117">
        <v>5.6639999999999997</v>
      </c>
      <c r="H9" s="97">
        <f>G9/F9</f>
        <v>1.018705035971223E-2</v>
      </c>
    </row>
    <row r="10" spans="1:8" ht="34.5" customHeight="1">
      <c r="A10" s="16">
        <v>3</v>
      </c>
      <c r="B10" s="44" t="s">
        <v>2</v>
      </c>
      <c r="C10" s="95">
        <v>578.2379876</v>
      </c>
      <c r="D10" s="96">
        <f>769.629-109</f>
        <v>660.62900000000002</v>
      </c>
      <c r="E10" s="97">
        <f>C10/D10</f>
        <v>0.87528399086325304</v>
      </c>
      <c r="F10" s="98">
        <f>15.1+0.8+317+28+261</f>
        <v>621.9</v>
      </c>
      <c r="G10" s="117">
        <v>68.13</v>
      </c>
      <c r="H10" s="97">
        <f>G10/F10</f>
        <v>0.10955137481910275</v>
      </c>
    </row>
    <row r="11" spans="1:8" ht="34.5" customHeight="1">
      <c r="A11" s="16">
        <v>4</v>
      </c>
      <c r="B11" s="44" t="s">
        <v>3</v>
      </c>
      <c r="C11" s="95">
        <v>245.24618630000001</v>
      </c>
      <c r="D11" s="96">
        <v>251.91</v>
      </c>
      <c r="E11" s="97">
        <f>C11/D11</f>
        <v>0.97354684728672947</v>
      </c>
      <c r="F11" s="98">
        <f>19.735+23.64+10.92+30.5+47+67.5</f>
        <v>199.29500000000002</v>
      </c>
      <c r="G11" s="117">
        <v>34.216000000000001</v>
      </c>
      <c r="H11" s="97">
        <f t="shared" ref="H11:H20" si="0">G11/F11</f>
        <v>0.17168519029579266</v>
      </c>
    </row>
    <row r="12" spans="1:8" ht="34.5" customHeight="1">
      <c r="A12" s="16">
        <v>5</v>
      </c>
      <c r="B12" s="44" t="s">
        <v>4</v>
      </c>
      <c r="C12" s="95">
        <v>245.65905900000001</v>
      </c>
      <c r="D12" s="96">
        <v>244.09200000000001</v>
      </c>
      <c r="E12" s="97">
        <f>D12/C12</f>
        <v>0.99362100055915303</v>
      </c>
      <c r="F12" s="98">
        <f>57.5+8.2+7.3+18+40+90</f>
        <v>221</v>
      </c>
      <c r="G12" s="117">
        <v>0</v>
      </c>
      <c r="H12" s="97">
        <f t="shared" si="0"/>
        <v>0</v>
      </c>
    </row>
    <row r="13" spans="1:8" ht="34.5" customHeight="1">
      <c r="A13" s="16">
        <v>6</v>
      </c>
      <c r="B13" s="44" t="s">
        <v>8</v>
      </c>
      <c r="C13" s="95">
        <v>136.06172799999999</v>
      </c>
      <c r="D13" s="96">
        <v>139.245</v>
      </c>
      <c r="E13" s="97">
        <f>C13/D13</f>
        <v>0.97713905705770387</v>
      </c>
      <c r="F13" s="98">
        <f>207.358+7+10+8.853+112.727+42+54</f>
        <v>441.93799999999999</v>
      </c>
      <c r="G13" s="117">
        <v>19.623000000000001</v>
      </c>
      <c r="H13" s="97">
        <f t="shared" si="0"/>
        <v>4.4402155958528124E-2</v>
      </c>
    </row>
    <row r="14" spans="1:8" ht="34.5" customHeight="1">
      <c r="A14" s="16">
        <v>7</v>
      </c>
      <c r="B14" s="44" t="s">
        <v>7</v>
      </c>
      <c r="C14" s="95">
        <v>134.80690300000001</v>
      </c>
      <c r="D14" s="96">
        <v>136.904</v>
      </c>
      <c r="E14" s="97">
        <f>D14/C14</f>
        <v>1.0155563027807262</v>
      </c>
      <c r="F14" s="155">
        <f>36.54+5+3.193+96+35+63</f>
        <v>238.733</v>
      </c>
      <c r="G14" s="156">
        <v>8.9779999999999998</v>
      </c>
      <c r="H14" s="157">
        <f t="shared" si="0"/>
        <v>3.7606866248067923E-2</v>
      </c>
    </row>
    <row r="15" spans="1:8" ht="34.5" customHeight="1">
      <c r="A15" s="16">
        <v>8</v>
      </c>
      <c r="B15" s="44" t="s">
        <v>6</v>
      </c>
      <c r="C15" s="95">
        <v>199.45586700000001</v>
      </c>
      <c r="D15" s="96">
        <v>234.84299999999999</v>
      </c>
      <c r="E15" s="97">
        <f>C15/D15</f>
        <v>0.84931578543963426</v>
      </c>
      <c r="F15" s="98">
        <f>128.953+1+33+90</f>
        <v>252.953</v>
      </c>
      <c r="G15" s="117">
        <v>25.46</v>
      </c>
      <c r="H15" s="97">
        <f t="shared" si="0"/>
        <v>0.10065110909931885</v>
      </c>
    </row>
    <row r="16" spans="1:8" ht="34.5" customHeight="1">
      <c r="A16" s="16">
        <v>9</v>
      </c>
      <c r="B16" s="44" t="s">
        <v>5</v>
      </c>
      <c r="C16" s="95">
        <v>499.36205433499998</v>
      </c>
      <c r="D16" s="96">
        <v>427.291</v>
      </c>
      <c r="E16" s="97">
        <f>D16/C16</f>
        <v>0.85567374671474195</v>
      </c>
      <c r="F16" s="98">
        <f>30+44+181.7+33.69+18+44+45</f>
        <v>396.39</v>
      </c>
      <c r="G16" s="117">
        <v>3.4740000000000002</v>
      </c>
      <c r="H16" s="97">
        <f t="shared" si="0"/>
        <v>8.7640959660939995E-3</v>
      </c>
    </row>
    <row r="17" spans="1:8" ht="34.5" customHeight="1">
      <c r="A17" s="16">
        <v>10</v>
      </c>
      <c r="B17" s="44" t="s">
        <v>9</v>
      </c>
      <c r="C17" s="95">
        <v>267.94299999999998</v>
      </c>
      <c r="D17" s="96">
        <v>280.97800000000001</v>
      </c>
      <c r="E17" s="97">
        <f>C17/D17</f>
        <v>0.95360846756685569</v>
      </c>
      <c r="F17" s="98">
        <f>33+56.132+2.6+28.028+2.583+12.134+30+54</f>
        <v>218.47699999999998</v>
      </c>
      <c r="G17" s="117">
        <v>23.481000000000002</v>
      </c>
      <c r="H17" s="97">
        <f t="shared" si="0"/>
        <v>0.10747584413920003</v>
      </c>
    </row>
    <row r="18" spans="1:8" ht="34.5" customHeight="1">
      <c r="A18" s="16">
        <v>11</v>
      </c>
      <c r="B18" s="44" t="s">
        <v>10</v>
      </c>
      <c r="C18" s="95">
        <v>219.12218100000001</v>
      </c>
      <c r="D18" s="96">
        <v>233.541</v>
      </c>
      <c r="E18" s="97">
        <f>D18/C18</f>
        <v>1.0658026445985402</v>
      </c>
      <c r="F18" s="98">
        <f>55+12.78+2.009+37+28+54</f>
        <v>188.78899999999999</v>
      </c>
      <c r="G18" s="117">
        <v>32.063000000000002</v>
      </c>
      <c r="H18" s="97">
        <f t="shared" si="0"/>
        <v>0.16983510691830564</v>
      </c>
    </row>
    <row r="19" spans="1:8" ht="34.5" customHeight="1">
      <c r="A19" s="16">
        <v>12</v>
      </c>
      <c r="B19" s="44" t="s">
        <v>11</v>
      </c>
      <c r="C19" s="95">
        <v>126.404166141</v>
      </c>
      <c r="D19" s="96">
        <v>132.11699999999999</v>
      </c>
      <c r="E19" s="97">
        <f>C19/D19</f>
        <v>0.95675928261313847</v>
      </c>
      <c r="F19" s="98">
        <f>15.427+20+32+27</f>
        <v>94.426999999999992</v>
      </c>
      <c r="G19" s="117">
        <v>1.0629999999999999</v>
      </c>
      <c r="H19" s="97">
        <f t="shared" si="0"/>
        <v>1.1257373420737713E-2</v>
      </c>
    </row>
    <row r="20" spans="1:8" ht="36.75" customHeight="1">
      <c r="A20" s="17"/>
      <c r="B20" s="18" t="s">
        <v>19</v>
      </c>
      <c r="C20" s="99">
        <f>SUM(C8:C19)</f>
        <v>3491.9292515980001</v>
      </c>
      <c r="D20" s="100">
        <f>SUM(D8:D19)</f>
        <v>3807.1180000000004</v>
      </c>
      <c r="E20" s="94">
        <f t="shared" ref="E20" si="1">C20/D20</f>
        <v>0.91721067001285483</v>
      </c>
      <c r="F20" s="99">
        <f>SUM(F8:F19)</f>
        <v>4523.6039999999994</v>
      </c>
      <c r="G20" s="118">
        <f>SUM(G8:G19)</f>
        <v>294.82299999999998</v>
      </c>
      <c r="H20" s="97">
        <f t="shared" si="0"/>
        <v>6.5174360974125947E-2</v>
      </c>
    </row>
  </sheetData>
  <sortState xmlns:xlrd2="http://schemas.microsoft.com/office/spreadsheetml/2017/richdata2" ref="A8:H19">
    <sortCondition ref="A8:A19"/>
  </sortState>
  <mergeCells count="7">
    <mergeCell ref="B4:B5"/>
    <mergeCell ref="A4:A5"/>
    <mergeCell ref="A1:H1"/>
    <mergeCell ref="A2:H2"/>
    <mergeCell ref="C4:E4"/>
    <mergeCell ref="F4:H4"/>
    <mergeCell ref="A3:H3"/>
  </mergeCells>
  <pageMargins left="0.75" right="0.45" top="0.5" bottom="0.5" header="0.3" footer="0.3"/>
  <pageSetup paperSize="9" scale="87" fitToHeight="0" orientation="portrait" r:id="rId1"/>
  <headerFooter>
    <oddFooter>&amp;RPLIV_chitieuhuyen</oddFooter>
  </headerFooter>
  <ignoredErrors>
    <ignoredError sqref="E20 E16:E18 E12:E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1"/>
  <sheetViews>
    <sheetView topLeftCell="A8" zoomScale="80" zoomScaleNormal="80" workbookViewId="0">
      <selection activeCell="C14" sqref="C14:J14"/>
    </sheetView>
  </sheetViews>
  <sheetFormatPr defaultColWidth="9" defaultRowHeight="30" customHeight="1"/>
  <cols>
    <col min="1" max="1" width="4.83203125" style="11" bestFit="1" customWidth="1"/>
    <col min="2" max="2" width="30.58203125" style="3" customWidth="1"/>
    <col min="3" max="10" width="14.58203125" style="3" customWidth="1"/>
    <col min="11" max="16384" width="9" style="1"/>
  </cols>
  <sheetData>
    <row r="1" spans="1:12" ht="42.65" customHeight="1">
      <c r="A1" s="183" t="s">
        <v>141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2" ht="25" customHeight="1">
      <c r="A2" s="189" t="s">
        <v>147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2" ht="25" customHeight="1">
      <c r="A3" s="190" t="s">
        <v>117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2" ht="25.5" customHeight="1">
      <c r="A4" s="187" t="s">
        <v>12</v>
      </c>
      <c r="B4" s="187" t="s">
        <v>17</v>
      </c>
      <c r="C4" s="184" t="s">
        <v>39</v>
      </c>
      <c r="D4" s="185"/>
      <c r="E4" s="185"/>
      <c r="F4" s="186"/>
      <c r="G4" s="184" t="s">
        <v>40</v>
      </c>
      <c r="H4" s="185"/>
      <c r="I4" s="185"/>
      <c r="J4" s="186"/>
    </row>
    <row r="5" spans="1:12" s="10" customFormat="1" ht="33">
      <c r="A5" s="188"/>
      <c r="B5" s="188"/>
      <c r="C5" s="9" t="s">
        <v>149</v>
      </c>
      <c r="D5" s="9" t="s">
        <v>150</v>
      </c>
      <c r="E5" s="9" t="s">
        <v>151</v>
      </c>
      <c r="F5" s="9" t="s">
        <v>145</v>
      </c>
      <c r="G5" s="9" t="s">
        <v>149</v>
      </c>
      <c r="H5" s="9" t="s">
        <v>150</v>
      </c>
      <c r="I5" s="9" t="s">
        <v>151</v>
      </c>
      <c r="J5" s="9" t="s">
        <v>145</v>
      </c>
    </row>
    <row r="6" spans="1:12" s="10" customFormat="1" ht="30.75" customHeight="1">
      <c r="A6" s="12" t="s">
        <v>13</v>
      </c>
      <c r="B6" s="12" t="s">
        <v>14</v>
      </c>
      <c r="C6" s="12"/>
      <c r="D6" s="12"/>
      <c r="E6" s="12"/>
      <c r="F6" s="12"/>
      <c r="G6" s="12"/>
      <c r="H6" s="12"/>
      <c r="I6" s="12"/>
      <c r="J6" s="12"/>
      <c r="L6" s="21"/>
    </row>
    <row r="7" spans="1:12" ht="30" customHeight="1">
      <c r="A7" s="4"/>
      <c r="B7" s="5" t="s">
        <v>23</v>
      </c>
      <c r="C7" s="5">
        <v>666</v>
      </c>
      <c r="D7" s="5"/>
      <c r="E7" s="5"/>
      <c r="F7" s="5"/>
      <c r="G7" s="5">
        <v>132</v>
      </c>
      <c r="H7" s="5"/>
      <c r="I7" s="5"/>
      <c r="J7" s="5"/>
    </row>
    <row r="8" spans="1:12" ht="34" customHeight="1">
      <c r="A8" s="4">
        <v>1</v>
      </c>
      <c r="B8" s="2" t="s">
        <v>0</v>
      </c>
      <c r="C8" s="80">
        <v>145</v>
      </c>
      <c r="D8" s="80"/>
      <c r="E8" s="80"/>
      <c r="F8" s="80"/>
      <c r="G8" s="80">
        <v>33</v>
      </c>
      <c r="H8" s="80"/>
      <c r="I8" s="80"/>
      <c r="J8" s="80"/>
    </row>
    <row r="9" spans="1:12" ht="34" customHeight="1">
      <c r="A9" s="4">
        <v>2</v>
      </c>
      <c r="B9" s="2" t="s">
        <v>1</v>
      </c>
      <c r="C9" s="80">
        <v>50</v>
      </c>
      <c r="D9" s="80"/>
      <c r="E9" s="80"/>
      <c r="F9" s="80"/>
      <c r="G9" s="80">
        <v>11</v>
      </c>
      <c r="H9" s="80"/>
      <c r="I9" s="80"/>
      <c r="J9" s="80"/>
    </row>
    <row r="10" spans="1:12" ht="34" customHeight="1">
      <c r="A10" s="4">
        <v>3</v>
      </c>
      <c r="B10" s="2" t="s">
        <v>2</v>
      </c>
      <c r="C10" s="80">
        <v>30</v>
      </c>
      <c r="D10" s="80"/>
      <c r="E10" s="80"/>
      <c r="F10" s="80"/>
      <c r="G10" s="80">
        <v>13</v>
      </c>
      <c r="H10" s="80"/>
      <c r="I10" s="80"/>
      <c r="J10" s="80"/>
    </row>
    <row r="11" spans="1:12" ht="34" customHeight="1">
      <c r="A11" s="4">
        <v>4</v>
      </c>
      <c r="B11" s="2" t="s">
        <v>3</v>
      </c>
      <c r="C11" s="80">
        <v>77</v>
      </c>
      <c r="D11" s="80"/>
      <c r="E11" s="80"/>
      <c r="F11" s="80"/>
      <c r="G11" s="80">
        <v>9</v>
      </c>
      <c r="H11" s="80"/>
      <c r="I11" s="80"/>
      <c r="J11" s="80"/>
    </row>
    <row r="12" spans="1:12" ht="34" customHeight="1">
      <c r="A12" s="4">
        <v>5</v>
      </c>
      <c r="B12" s="2" t="s">
        <v>4</v>
      </c>
      <c r="C12" s="80">
        <v>44</v>
      </c>
      <c r="D12" s="80"/>
      <c r="E12" s="80"/>
      <c r="F12" s="80"/>
      <c r="G12" s="80">
        <v>10</v>
      </c>
      <c r="H12" s="80"/>
      <c r="I12" s="80"/>
      <c r="J12" s="80"/>
    </row>
    <row r="13" spans="1:12" ht="34" customHeight="1">
      <c r="A13" s="4">
        <v>6</v>
      </c>
      <c r="B13" s="2" t="s">
        <v>8</v>
      </c>
      <c r="C13" s="80">
        <v>69</v>
      </c>
      <c r="D13" s="80"/>
      <c r="E13" s="80"/>
      <c r="F13" s="80"/>
      <c r="G13" s="80">
        <v>12</v>
      </c>
      <c r="H13" s="80"/>
      <c r="I13" s="80"/>
      <c r="J13" s="80"/>
    </row>
    <row r="14" spans="1:12" ht="34" customHeight="1">
      <c r="A14" s="135">
        <v>7</v>
      </c>
      <c r="B14" s="136" t="s">
        <v>7</v>
      </c>
      <c r="C14" s="161">
        <v>36</v>
      </c>
      <c r="D14" s="161">
        <v>4</v>
      </c>
      <c r="E14" s="161"/>
      <c r="F14" s="162">
        <f>D14/C14*100%</f>
        <v>0.1111111111111111</v>
      </c>
      <c r="G14" s="161">
        <v>9</v>
      </c>
      <c r="H14" s="161"/>
      <c r="I14" s="161"/>
      <c r="J14" s="161"/>
    </row>
    <row r="15" spans="1:12" s="8" customFormat="1" ht="34" customHeight="1">
      <c r="A15" s="4">
        <v>8</v>
      </c>
      <c r="B15" s="2" t="s">
        <v>6</v>
      </c>
      <c r="C15" s="80">
        <v>45</v>
      </c>
      <c r="D15" s="80"/>
      <c r="E15" s="80"/>
      <c r="F15" s="80"/>
      <c r="G15" s="80">
        <v>8</v>
      </c>
      <c r="H15" s="80"/>
      <c r="I15" s="80"/>
      <c r="J15" s="80"/>
    </row>
    <row r="16" spans="1:12" ht="34" customHeight="1">
      <c r="A16" s="4">
        <v>9</v>
      </c>
      <c r="B16" s="2" t="s">
        <v>5</v>
      </c>
      <c r="C16" s="80">
        <v>43</v>
      </c>
      <c r="D16" s="80"/>
      <c r="E16" s="80"/>
      <c r="F16" s="80"/>
      <c r="G16" s="80">
        <v>8</v>
      </c>
      <c r="H16" s="80"/>
      <c r="I16" s="80"/>
      <c r="J16" s="80"/>
    </row>
    <row r="17" spans="1:10" ht="34" customHeight="1">
      <c r="A17" s="4">
        <v>10</v>
      </c>
      <c r="B17" s="2" t="s">
        <v>9</v>
      </c>
      <c r="C17" s="80">
        <v>31</v>
      </c>
      <c r="D17" s="80"/>
      <c r="E17" s="80"/>
      <c r="F17" s="80"/>
      <c r="G17" s="80">
        <v>1</v>
      </c>
      <c r="H17" s="80"/>
      <c r="I17" s="80"/>
      <c r="J17" s="80"/>
    </row>
    <row r="18" spans="1:10" ht="34" customHeight="1">
      <c r="A18" s="4">
        <v>11</v>
      </c>
      <c r="B18" s="2" t="s">
        <v>10</v>
      </c>
      <c r="C18" s="80">
        <v>65</v>
      </c>
      <c r="D18" s="80"/>
      <c r="E18" s="80"/>
      <c r="F18" s="80"/>
      <c r="G18" s="80">
        <v>9</v>
      </c>
      <c r="H18" s="80"/>
      <c r="I18" s="80"/>
      <c r="J18" s="80"/>
    </row>
    <row r="19" spans="1:10" ht="34" customHeight="1">
      <c r="A19" s="4">
        <v>12</v>
      </c>
      <c r="B19" s="2" t="s">
        <v>11</v>
      </c>
      <c r="C19" s="80">
        <v>31</v>
      </c>
      <c r="D19" s="80"/>
      <c r="E19" s="80"/>
      <c r="F19" s="80"/>
      <c r="G19" s="80">
        <v>9</v>
      </c>
      <c r="H19" s="80"/>
      <c r="I19" s="80"/>
      <c r="J19" s="80"/>
    </row>
    <row r="21" spans="1:10" ht="30" customHeight="1">
      <c r="B21" s="182" t="s">
        <v>109</v>
      </c>
      <c r="C21" s="182"/>
      <c r="D21" s="182"/>
      <c r="E21" s="182"/>
      <c r="F21" s="182"/>
      <c r="G21" s="182"/>
      <c r="H21" s="182"/>
      <c r="I21" s="182"/>
      <c r="J21" s="182"/>
    </row>
  </sheetData>
  <sortState xmlns:xlrd2="http://schemas.microsoft.com/office/spreadsheetml/2017/richdata2" ref="A8:J19">
    <sortCondition ref="A8:A19"/>
  </sortState>
  <mergeCells count="8">
    <mergeCell ref="B21:J21"/>
    <mergeCell ref="A1:J1"/>
    <mergeCell ref="G4:J4"/>
    <mergeCell ref="A4:A5"/>
    <mergeCell ref="B4:B5"/>
    <mergeCell ref="C4:F4"/>
    <mergeCell ref="A2:J2"/>
    <mergeCell ref="A3:J3"/>
  </mergeCells>
  <phoneticPr fontId="22" type="noConversion"/>
  <pageMargins left="0.75" right="0.45" top="0.5" bottom="0.5" header="0.3" footer="0.3"/>
  <pageSetup paperSize="9" scale="90" fitToHeight="0" orientation="portrait" r:id="rId1"/>
  <headerFooter>
    <oddFooter>&amp;RPLIV_chitieuhuyen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8"/>
  <sheetViews>
    <sheetView tabSelected="1" topLeftCell="A10" zoomScale="80" zoomScaleNormal="80" workbookViewId="0">
      <selection activeCell="I16" sqref="I16"/>
    </sheetView>
  </sheetViews>
  <sheetFormatPr defaultColWidth="9" defaultRowHeight="30" customHeight="1"/>
  <cols>
    <col min="1" max="1" width="4.83203125" style="13" bestFit="1" customWidth="1"/>
    <col min="2" max="2" width="22.25" style="3" customWidth="1"/>
    <col min="3" max="5" width="10.33203125" style="1" customWidth="1"/>
    <col min="6" max="7" width="11.33203125" style="1" customWidth="1"/>
    <col min="8" max="8" width="12.83203125" style="11" customWidth="1"/>
    <col min="9" max="9" width="16.08203125" style="1" customWidth="1"/>
    <col min="10" max="16384" width="9" style="1"/>
  </cols>
  <sheetData>
    <row r="1" spans="1:14" ht="27.65" customHeight="1">
      <c r="A1" s="183" t="s">
        <v>141</v>
      </c>
      <c r="B1" s="195"/>
      <c r="C1" s="195"/>
      <c r="D1" s="195"/>
      <c r="E1" s="195"/>
      <c r="F1" s="195"/>
      <c r="G1" s="195"/>
      <c r="H1" s="195"/>
      <c r="I1" s="195"/>
    </row>
    <row r="2" spans="1:14" s="8" customFormat="1" ht="24" customHeight="1">
      <c r="A2" s="168" t="s">
        <v>147</v>
      </c>
      <c r="B2" s="168"/>
      <c r="C2" s="168"/>
      <c r="D2" s="168"/>
      <c r="E2" s="168"/>
      <c r="F2" s="168"/>
      <c r="G2" s="168"/>
      <c r="H2" s="168"/>
      <c r="I2" s="168"/>
    </row>
    <row r="3" spans="1:14" ht="23.25" customHeight="1">
      <c r="A3" s="190" t="s">
        <v>118</v>
      </c>
      <c r="B3" s="190"/>
      <c r="C3" s="190"/>
      <c r="D3" s="190"/>
      <c r="E3" s="190"/>
      <c r="F3" s="190"/>
      <c r="G3" s="190"/>
      <c r="H3" s="190"/>
      <c r="I3" s="190"/>
    </row>
    <row r="4" spans="1:14" s="10" customFormat="1" ht="28" customHeight="1">
      <c r="A4" s="196" t="s">
        <v>12</v>
      </c>
      <c r="B4" s="196" t="s">
        <v>17</v>
      </c>
      <c r="C4" s="191" t="s">
        <v>43</v>
      </c>
      <c r="D4" s="192"/>
      <c r="E4" s="192"/>
      <c r="F4" s="192"/>
      <c r="G4" s="197"/>
      <c r="H4" s="194" t="s">
        <v>37</v>
      </c>
      <c r="I4" s="194"/>
      <c r="J4" s="191" t="s">
        <v>150</v>
      </c>
      <c r="K4" s="192"/>
      <c r="L4" s="193" t="s">
        <v>152</v>
      </c>
      <c r="M4" s="193"/>
      <c r="N4" s="193"/>
    </row>
    <row r="5" spans="1:14" s="10" customFormat="1" ht="99">
      <c r="A5" s="196"/>
      <c r="B5" s="196"/>
      <c r="C5" s="9" t="s">
        <v>20</v>
      </c>
      <c r="D5" s="9" t="s">
        <v>21</v>
      </c>
      <c r="E5" s="9" t="s">
        <v>22</v>
      </c>
      <c r="F5" s="55" t="s">
        <v>38</v>
      </c>
      <c r="G5" s="88" t="s">
        <v>111</v>
      </c>
      <c r="H5" s="60" t="s">
        <v>42</v>
      </c>
      <c r="I5" s="14" t="s">
        <v>110</v>
      </c>
      <c r="J5" s="60" t="s">
        <v>42</v>
      </c>
      <c r="K5" s="14" t="s">
        <v>110</v>
      </c>
      <c r="L5" s="14" t="s">
        <v>153</v>
      </c>
      <c r="M5" s="14" t="s">
        <v>154</v>
      </c>
      <c r="N5" s="14" t="s">
        <v>155</v>
      </c>
    </row>
    <row r="6" spans="1:14" s="11" customFormat="1" ht="26.5" customHeight="1">
      <c r="A6" s="4"/>
      <c r="B6" s="5" t="s">
        <v>23</v>
      </c>
      <c r="C6" s="35">
        <f t="shared" ref="C6:E6" si="0">SUM(C7:C18)</f>
        <v>9</v>
      </c>
      <c r="D6" s="35">
        <f t="shared" si="0"/>
        <v>10</v>
      </c>
      <c r="E6" s="35">
        <f t="shared" si="0"/>
        <v>19</v>
      </c>
      <c r="F6" s="35">
        <v>10</v>
      </c>
      <c r="G6" s="35">
        <f t="shared" ref="G6:G18" si="1">SUM(C6:F6)</f>
        <v>48</v>
      </c>
      <c r="H6" s="14">
        <f>SUM(H7:H18)</f>
        <v>24</v>
      </c>
      <c r="I6" s="35">
        <f>SUM(I7:I18)</f>
        <v>11</v>
      </c>
      <c r="J6" s="122"/>
      <c r="K6" s="122"/>
      <c r="L6" s="122"/>
      <c r="M6" s="122"/>
      <c r="N6" s="122"/>
    </row>
    <row r="7" spans="1:14" ht="38.15" customHeight="1">
      <c r="A7" s="4">
        <v>1</v>
      </c>
      <c r="B7" s="2" t="s">
        <v>0</v>
      </c>
      <c r="C7" s="7">
        <v>2</v>
      </c>
      <c r="D7" s="7">
        <v>1</v>
      </c>
      <c r="E7" s="7">
        <v>0</v>
      </c>
      <c r="F7" s="7">
        <v>0</v>
      </c>
      <c r="G7" s="7">
        <f t="shared" si="1"/>
        <v>3</v>
      </c>
      <c r="H7" s="87">
        <v>2</v>
      </c>
      <c r="I7" s="87">
        <v>1</v>
      </c>
      <c r="J7" s="123"/>
      <c r="K7" s="123"/>
      <c r="L7" s="123"/>
      <c r="M7" s="123"/>
      <c r="N7" s="123"/>
    </row>
    <row r="8" spans="1:14" s="8" customFormat="1" ht="38.15" customHeight="1">
      <c r="A8" s="4">
        <v>2</v>
      </c>
      <c r="B8" s="2" t="s">
        <v>1</v>
      </c>
      <c r="C8" s="7">
        <v>0</v>
      </c>
      <c r="D8" s="7">
        <v>2</v>
      </c>
      <c r="E8" s="7">
        <v>0</v>
      </c>
      <c r="F8" s="7">
        <v>2</v>
      </c>
      <c r="G8" s="7">
        <f t="shared" si="1"/>
        <v>4</v>
      </c>
      <c r="H8" s="87">
        <v>2</v>
      </c>
      <c r="I8" s="87">
        <v>1</v>
      </c>
      <c r="J8" s="123"/>
      <c r="K8" s="17"/>
      <c r="L8" s="17"/>
      <c r="M8" s="17"/>
      <c r="N8" s="17"/>
    </row>
    <row r="9" spans="1:14" ht="38.25" customHeight="1">
      <c r="A9" s="4">
        <v>3</v>
      </c>
      <c r="B9" s="2" t="s">
        <v>2</v>
      </c>
      <c r="C9" s="7">
        <v>1</v>
      </c>
      <c r="D9" s="7">
        <v>2</v>
      </c>
      <c r="E9" s="7">
        <v>2</v>
      </c>
      <c r="F9" s="7">
        <v>0</v>
      </c>
      <c r="G9" s="7">
        <f t="shared" si="1"/>
        <v>5</v>
      </c>
      <c r="H9" s="87">
        <v>2</v>
      </c>
      <c r="I9" s="87">
        <v>1</v>
      </c>
      <c r="J9" s="123"/>
      <c r="K9" s="123"/>
      <c r="L9" s="123"/>
      <c r="M9" s="123"/>
      <c r="N9" s="123"/>
    </row>
    <row r="10" spans="1:14" ht="35.5" customHeight="1">
      <c r="A10" s="4">
        <v>4</v>
      </c>
      <c r="B10" s="2" t="s">
        <v>3</v>
      </c>
      <c r="C10" s="7">
        <v>1</v>
      </c>
      <c r="D10" s="7">
        <v>1</v>
      </c>
      <c r="E10" s="7">
        <v>4</v>
      </c>
      <c r="F10" s="7">
        <v>1</v>
      </c>
      <c r="G10" s="7">
        <f t="shared" si="1"/>
        <v>7</v>
      </c>
      <c r="H10" s="87">
        <v>2</v>
      </c>
      <c r="I10" s="87">
        <v>1</v>
      </c>
      <c r="J10" s="123"/>
      <c r="K10" s="123"/>
      <c r="L10" s="123"/>
      <c r="M10" s="123"/>
      <c r="N10" s="123"/>
    </row>
    <row r="11" spans="1:14" ht="45.75" customHeight="1">
      <c r="A11" s="4">
        <v>5</v>
      </c>
      <c r="B11" s="2" t="s">
        <v>4</v>
      </c>
      <c r="C11" s="7">
        <v>1</v>
      </c>
      <c r="D11" s="7">
        <v>0</v>
      </c>
      <c r="E11" s="7">
        <v>2</v>
      </c>
      <c r="F11" s="7">
        <v>1</v>
      </c>
      <c r="G11" s="7">
        <f t="shared" si="1"/>
        <v>4</v>
      </c>
      <c r="H11" s="87">
        <v>2</v>
      </c>
      <c r="I11" s="87">
        <v>1</v>
      </c>
      <c r="J11" s="123"/>
      <c r="K11" s="123"/>
      <c r="L11" s="123"/>
      <c r="M11" s="123"/>
      <c r="N11" s="123"/>
    </row>
    <row r="12" spans="1:14" ht="45.75" customHeight="1">
      <c r="A12" s="4">
        <v>6</v>
      </c>
      <c r="B12" s="2" t="s">
        <v>8</v>
      </c>
      <c r="C12" s="7">
        <v>1</v>
      </c>
      <c r="D12" s="7">
        <v>1</v>
      </c>
      <c r="E12" s="7">
        <v>2</v>
      </c>
      <c r="F12" s="7">
        <v>1</v>
      </c>
      <c r="G12" s="7">
        <f t="shared" si="1"/>
        <v>5</v>
      </c>
      <c r="H12" s="87">
        <v>2</v>
      </c>
      <c r="I12" s="87">
        <v>1</v>
      </c>
      <c r="J12" s="123"/>
      <c r="K12" s="123"/>
      <c r="L12" s="123"/>
      <c r="M12" s="123"/>
      <c r="N12" s="123"/>
    </row>
    <row r="13" spans="1:14" ht="45.75" customHeight="1">
      <c r="A13" s="4">
        <v>7</v>
      </c>
      <c r="B13" s="136" t="s">
        <v>7</v>
      </c>
      <c r="C13" s="140">
        <v>1</v>
      </c>
      <c r="D13" s="140">
        <v>1</v>
      </c>
      <c r="E13" s="140">
        <v>0</v>
      </c>
      <c r="F13" s="140">
        <v>2</v>
      </c>
      <c r="G13" s="140">
        <f t="shared" ref="G13" si="2">SUM(C13:F13)</f>
        <v>4</v>
      </c>
      <c r="H13" s="143">
        <v>2</v>
      </c>
      <c r="I13" s="143">
        <v>1</v>
      </c>
      <c r="J13" s="139">
        <v>0</v>
      </c>
      <c r="K13" s="139">
        <v>0</v>
      </c>
      <c r="L13" s="139">
        <v>0</v>
      </c>
      <c r="M13" s="139">
        <v>0</v>
      </c>
      <c r="N13" s="139">
        <v>0</v>
      </c>
    </row>
    <row r="14" spans="1:14" ht="45.75" customHeight="1">
      <c r="A14" s="4">
        <v>8</v>
      </c>
      <c r="B14" s="2" t="s">
        <v>6</v>
      </c>
      <c r="C14" s="7">
        <v>0</v>
      </c>
      <c r="D14" s="7">
        <v>0</v>
      </c>
      <c r="E14" s="7">
        <v>0</v>
      </c>
      <c r="F14" s="7">
        <v>0</v>
      </c>
      <c r="G14" s="7">
        <f t="shared" si="1"/>
        <v>0</v>
      </c>
      <c r="H14" s="87">
        <v>2</v>
      </c>
      <c r="I14" s="7">
        <v>0</v>
      </c>
      <c r="J14" s="123"/>
      <c r="K14" s="123"/>
      <c r="L14" s="123"/>
      <c r="M14" s="123"/>
      <c r="N14" s="123"/>
    </row>
    <row r="15" spans="1:14" ht="45.75" customHeight="1">
      <c r="A15" s="4">
        <v>9</v>
      </c>
      <c r="B15" s="2" t="s">
        <v>9</v>
      </c>
      <c r="C15" s="7">
        <v>0</v>
      </c>
      <c r="D15" s="7">
        <v>0</v>
      </c>
      <c r="E15" s="7">
        <v>4</v>
      </c>
      <c r="F15" s="7">
        <v>2</v>
      </c>
      <c r="G15" s="7">
        <f t="shared" si="1"/>
        <v>6</v>
      </c>
      <c r="H15" s="87">
        <v>2</v>
      </c>
      <c r="I15" s="87">
        <v>1</v>
      </c>
      <c r="J15" s="123"/>
      <c r="K15" s="123"/>
      <c r="L15" s="123"/>
      <c r="M15" s="123"/>
      <c r="N15" s="123"/>
    </row>
    <row r="16" spans="1:14" ht="45.75" customHeight="1">
      <c r="A16" s="4">
        <v>9</v>
      </c>
      <c r="B16" s="2" t="s">
        <v>5</v>
      </c>
      <c r="C16" s="7">
        <v>0</v>
      </c>
      <c r="D16" s="7">
        <v>0</v>
      </c>
      <c r="E16" s="7">
        <v>2</v>
      </c>
      <c r="F16" s="7">
        <v>0</v>
      </c>
      <c r="G16" s="7">
        <f t="shared" si="1"/>
        <v>2</v>
      </c>
      <c r="H16" s="87">
        <v>2</v>
      </c>
      <c r="I16" s="87">
        <v>1</v>
      </c>
      <c r="J16" s="123"/>
      <c r="K16" s="123"/>
      <c r="L16" s="123"/>
      <c r="M16" s="123"/>
      <c r="N16" s="123"/>
    </row>
    <row r="17" spans="1:14" ht="45.75" customHeight="1">
      <c r="A17" s="4">
        <v>11</v>
      </c>
      <c r="B17" s="2" t="s">
        <v>10</v>
      </c>
      <c r="C17" s="7">
        <v>1</v>
      </c>
      <c r="D17" s="7">
        <v>1</v>
      </c>
      <c r="E17" s="7">
        <v>3</v>
      </c>
      <c r="F17" s="7">
        <v>0</v>
      </c>
      <c r="G17" s="7">
        <f t="shared" si="1"/>
        <v>5</v>
      </c>
      <c r="H17" s="87">
        <v>2</v>
      </c>
      <c r="I17" s="87">
        <v>1</v>
      </c>
      <c r="J17" s="123"/>
      <c r="K17" s="123"/>
      <c r="L17" s="123"/>
      <c r="M17" s="123"/>
      <c r="N17" s="123"/>
    </row>
    <row r="18" spans="1:14" ht="45.75" customHeight="1">
      <c r="A18" s="4">
        <v>12</v>
      </c>
      <c r="B18" s="2" t="s">
        <v>11</v>
      </c>
      <c r="C18" s="7">
        <v>1</v>
      </c>
      <c r="D18" s="7">
        <v>1</v>
      </c>
      <c r="E18" s="7">
        <v>0</v>
      </c>
      <c r="F18" s="7">
        <v>1</v>
      </c>
      <c r="G18" s="7">
        <f t="shared" si="1"/>
        <v>3</v>
      </c>
      <c r="H18" s="87">
        <v>2</v>
      </c>
      <c r="I18" s="87">
        <v>1</v>
      </c>
      <c r="J18" s="123"/>
      <c r="K18" s="123"/>
      <c r="L18" s="123"/>
      <c r="M18" s="123"/>
      <c r="N18" s="123"/>
    </row>
  </sheetData>
  <sortState xmlns:xlrd2="http://schemas.microsoft.com/office/spreadsheetml/2017/richdata2" ref="A7:I18">
    <sortCondition ref="A7:A18"/>
  </sortState>
  <mergeCells count="9">
    <mergeCell ref="J4:K4"/>
    <mergeCell ref="L4:N4"/>
    <mergeCell ref="H4:I4"/>
    <mergeCell ref="A1:I1"/>
    <mergeCell ref="A4:A5"/>
    <mergeCell ref="B4:B5"/>
    <mergeCell ref="A2:I2"/>
    <mergeCell ref="A3:I3"/>
    <mergeCell ref="C4:G4"/>
  </mergeCells>
  <pageMargins left="0.75" right="0.45" top="0.5" bottom="0.5" header="0.3" footer="0.3"/>
  <pageSetup paperSize="9" scale="81" fitToHeight="0" orientation="landscape" r:id="rId1"/>
  <headerFooter>
    <oddFooter>&amp;RPLIV_chitieuhuyen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9"/>
  <sheetViews>
    <sheetView topLeftCell="A7" zoomScale="80" zoomScaleNormal="80" workbookViewId="0">
      <selection activeCell="C14" sqref="C14:K14"/>
    </sheetView>
  </sheetViews>
  <sheetFormatPr defaultColWidth="9" defaultRowHeight="30" customHeight="1"/>
  <cols>
    <col min="1" max="1" width="6.08203125" style="48" customWidth="1"/>
    <col min="2" max="2" width="23.08203125" style="19" customWidth="1"/>
    <col min="3" max="4" width="11.5" style="19" customWidth="1"/>
    <col min="5" max="8" width="11.5" style="24" customWidth="1"/>
    <col min="9" max="16384" width="9" style="8"/>
  </cols>
  <sheetData>
    <row r="1" spans="1:11" ht="52" customHeight="1">
      <c r="A1" s="167" t="s">
        <v>141</v>
      </c>
      <c r="B1" s="177"/>
      <c r="C1" s="177"/>
      <c r="D1" s="177"/>
      <c r="E1" s="177"/>
      <c r="F1" s="110"/>
      <c r="G1" s="110"/>
      <c r="H1" s="110"/>
    </row>
    <row r="2" spans="1:11" s="24" customFormat="1" ht="25" customHeight="1">
      <c r="A2" s="189" t="s">
        <v>156</v>
      </c>
      <c r="B2" s="189"/>
      <c r="C2" s="189"/>
      <c r="D2" s="189"/>
      <c r="E2" s="189"/>
      <c r="F2" s="48"/>
      <c r="G2" s="48"/>
      <c r="H2" s="48"/>
    </row>
    <row r="3" spans="1:11" ht="25" customHeight="1">
      <c r="A3" s="205" t="s">
        <v>119</v>
      </c>
      <c r="B3" s="205"/>
      <c r="C3" s="189"/>
      <c r="D3" s="189"/>
      <c r="E3" s="189"/>
      <c r="F3" s="48"/>
      <c r="G3" s="48"/>
      <c r="H3" s="48"/>
    </row>
    <row r="4" spans="1:11" s="21" customFormat="1" ht="30.65" customHeight="1">
      <c r="A4" s="204" t="s">
        <v>12</v>
      </c>
      <c r="B4" s="204" t="s">
        <v>17</v>
      </c>
      <c r="C4" s="194" t="s">
        <v>157</v>
      </c>
      <c r="D4" s="194"/>
      <c r="E4" s="194"/>
      <c r="F4" s="198" t="s">
        <v>46</v>
      </c>
      <c r="G4" s="199"/>
      <c r="H4" s="200"/>
      <c r="I4" s="201" t="s">
        <v>47</v>
      </c>
      <c r="J4" s="202"/>
      <c r="K4" s="203"/>
    </row>
    <row r="5" spans="1:11" s="21" customFormat="1" ht="82.5">
      <c r="A5" s="204"/>
      <c r="B5" s="204"/>
      <c r="C5" s="9" t="s">
        <v>149</v>
      </c>
      <c r="D5" s="9" t="s">
        <v>150</v>
      </c>
      <c r="E5" s="14" t="s">
        <v>146</v>
      </c>
      <c r="F5" s="9" t="s">
        <v>149</v>
      </c>
      <c r="G5" s="9" t="s">
        <v>150</v>
      </c>
      <c r="H5" s="14" t="s">
        <v>146</v>
      </c>
      <c r="I5" s="9" t="s">
        <v>149</v>
      </c>
      <c r="J5" s="9" t="s">
        <v>150</v>
      </c>
      <c r="K5" s="14" t="s">
        <v>146</v>
      </c>
    </row>
    <row r="6" spans="1:11" s="21" customFormat="1" ht="21.65" customHeight="1">
      <c r="A6" s="22" t="s">
        <v>13</v>
      </c>
      <c r="B6" s="22" t="s">
        <v>14</v>
      </c>
      <c r="C6" s="7">
        <v>1</v>
      </c>
      <c r="D6" s="7">
        <v>2</v>
      </c>
      <c r="E6" s="22" t="s">
        <v>69</v>
      </c>
      <c r="F6" s="7">
        <v>3</v>
      </c>
      <c r="G6" s="23">
        <v>4</v>
      </c>
      <c r="H6" s="23" t="s">
        <v>158</v>
      </c>
      <c r="I6" s="22">
        <v>6</v>
      </c>
      <c r="J6" s="125">
        <v>7</v>
      </c>
      <c r="K6" s="125" t="s">
        <v>159</v>
      </c>
    </row>
    <row r="7" spans="1:11" ht="40" customHeight="1">
      <c r="A7" s="16"/>
      <c r="B7" s="35" t="s">
        <v>59</v>
      </c>
      <c r="C7" s="109">
        <f t="shared" ref="C7" si="0">SUM(C8:C19)</f>
        <v>6345</v>
      </c>
      <c r="D7" s="109"/>
      <c r="E7" s="109"/>
      <c r="F7" s="109">
        <f t="shared" ref="F7" si="1">SUM(F8:F19)</f>
        <v>5</v>
      </c>
      <c r="G7" s="109"/>
      <c r="H7" s="109"/>
      <c r="I7" s="109">
        <f t="shared" ref="I7" si="2">SUM(I8:I19)</f>
        <v>15</v>
      </c>
      <c r="J7" s="17"/>
      <c r="K7" s="17"/>
    </row>
    <row r="8" spans="1:11" ht="33.75" customHeight="1">
      <c r="A8" s="16">
        <v>1</v>
      </c>
      <c r="B8" s="6" t="s">
        <v>0</v>
      </c>
      <c r="C8" s="77">
        <v>1000</v>
      </c>
      <c r="D8" s="7"/>
      <c r="E8" s="16"/>
      <c r="F8" s="7">
        <v>0</v>
      </c>
      <c r="G8" s="16"/>
      <c r="H8" s="16"/>
      <c r="I8" s="16">
        <v>0</v>
      </c>
      <c r="J8" s="17"/>
      <c r="K8" s="17"/>
    </row>
    <row r="9" spans="1:11" ht="33.75" customHeight="1">
      <c r="A9" s="16">
        <v>2</v>
      </c>
      <c r="B9" s="6" t="s">
        <v>1</v>
      </c>
      <c r="C9" s="7">
        <v>900</v>
      </c>
      <c r="D9" s="7"/>
      <c r="E9" s="16"/>
      <c r="F9" s="7">
        <v>0</v>
      </c>
      <c r="G9" s="16"/>
      <c r="H9" s="16"/>
      <c r="I9" s="16">
        <v>0</v>
      </c>
      <c r="J9" s="17"/>
      <c r="K9" s="17"/>
    </row>
    <row r="10" spans="1:11" ht="33.75" customHeight="1">
      <c r="A10" s="16">
        <v>3</v>
      </c>
      <c r="B10" s="6" t="s">
        <v>2</v>
      </c>
      <c r="C10" s="7">
        <v>300</v>
      </c>
      <c r="D10" s="7"/>
      <c r="E10" s="16"/>
      <c r="F10" s="7">
        <v>1</v>
      </c>
      <c r="G10" s="16"/>
      <c r="H10" s="16"/>
      <c r="I10" s="16">
        <v>1</v>
      </c>
      <c r="J10" s="17"/>
      <c r="K10" s="17"/>
    </row>
    <row r="11" spans="1:11" ht="33.75" customHeight="1">
      <c r="A11" s="16">
        <v>4</v>
      </c>
      <c r="B11" s="6" t="s">
        <v>3</v>
      </c>
      <c r="C11" s="7">
        <v>630</v>
      </c>
      <c r="D11" s="7"/>
      <c r="E11" s="16"/>
      <c r="F11" s="7">
        <v>1</v>
      </c>
      <c r="G11" s="16"/>
      <c r="H11" s="16"/>
      <c r="I11" s="16">
        <v>2</v>
      </c>
      <c r="J11" s="17"/>
      <c r="K11" s="17"/>
    </row>
    <row r="12" spans="1:11" ht="33.75" customHeight="1">
      <c r="A12" s="16">
        <v>5</v>
      </c>
      <c r="B12" s="6" t="s">
        <v>4</v>
      </c>
      <c r="C12" s="7">
        <v>660</v>
      </c>
      <c r="D12" s="7"/>
      <c r="E12" s="16"/>
      <c r="F12" s="7">
        <v>1</v>
      </c>
      <c r="G12" s="16"/>
      <c r="H12" s="16"/>
      <c r="I12" s="16">
        <v>6</v>
      </c>
      <c r="J12" s="17"/>
      <c r="K12" s="17"/>
    </row>
    <row r="13" spans="1:11" ht="39" customHeight="1">
      <c r="A13" s="16">
        <v>6</v>
      </c>
      <c r="B13" s="6" t="s">
        <v>8</v>
      </c>
      <c r="C13" s="7">
        <v>585</v>
      </c>
      <c r="D13" s="7"/>
      <c r="E13" s="7"/>
      <c r="F13" s="7">
        <v>1</v>
      </c>
      <c r="G13" s="7"/>
      <c r="H13" s="7"/>
      <c r="I13" s="7">
        <v>0</v>
      </c>
      <c r="J13" s="17"/>
      <c r="K13" s="17"/>
    </row>
    <row r="14" spans="1:11" ht="33.75" customHeight="1">
      <c r="A14" s="135">
        <v>7</v>
      </c>
      <c r="B14" s="136" t="s">
        <v>7</v>
      </c>
      <c r="C14" s="161">
        <v>620</v>
      </c>
      <c r="D14" s="161">
        <v>126</v>
      </c>
      <c r="E14" s="163">
        <f>D14/C14*100%</f>
        <v>0.20322580645161289</v>
      </c>
      <c r="F14" s="161">
        <v>1</v>
      </c>
      <c r="G14" s="164">
        <v>1</v>
      </c>
      <c r="H14" s="165">
        <v>1</v>
      </c>
      <c r="I14" s="164">
        <v>6</v>
      </c>
      <c r="J14" s="166">
        <v>0</v>
      </c>
      <c r="K14" s="166">
        <v>0</v>
      </c>
    </row>
    <row r="15" spans="1:11" ht="34.5" customHeight="1">
      <c r="A15" s="16">
        <v>8</v>
      </c>
      <c r="B15" s="6" t="s">
        <v>6</v>
      </c>
      <c r="C15" s="7">
        <v>470</v>
      </c>
      <c r="D15" s="7"/>
      <c r="E15" s="7"/>
      <c r="F15" s="7">
        <v>0</v>
      </c>
      <c r="G15" s="7"/>
      <c r="H15" s="7"/>
      <c r="I15" s="7">
        <v>0</v>
      </c>
      <c r="J15" s="17"/>
      <c r="K15" s="17"/>
    </row>
    <row r="16" spans="1:11" ht="36.65" customHeight="1">
      <c r="A16" s="16">
        <v>9</v>
      </c>
      <c r="B16" s="6" t="s">
        <v>5</v>
      </c>
      <c r="C16" s="7">
        <v>400</v>
      </c>
      <c r="D16" s="7"/>
      <c r="E16" s="7"/>
      <c r="F16" s="7">
        <v>0</v>
      </c>
      <c r="G16" s="7"/>
      <c r="H16" s="7"/>
      <c r="I16" s="7">
        <v>0</v>
      </c>
      <c r="J16" s="17"/>
      <c r="K16" s="17"/>
    </row>
    <row r="17" spans="1:11" ht="33.75" customHeight="1">
      <c r="A17" s="16">
        <v>10</v>
      </c>
      <c r="B17" s="6" t="s">
        <v>9</v>
      </c>
      <c r="C17" s="7">
        <v>295</v>
      </c>
      <c r="D17" s="7"/>
      <c r="E17" s="16"/>
      <c r="F17" s="7">
        <v>0</v>
      </c>
      <c r="G17" s="16"/>
      <c r="H17" s="16"/>
      <c r="I17" s="16">
        <v>0</v>
      </c>
      <c r="J17" s="17"/>
      <c r="K17" s="17"/>
    </row>
    <row r="18" spans="1:11" ht="33.75" customHeight="1">
      <c r="A18" s="16">
        <v>11</v>
      </c>
      <c r="B18" s="6" t="s">
        <v>10</v>
      </c>
      <c r="C18" s="7">
        <v>265</v>
      </c>
      <c r="D18" s="7"/>
      <c r="E18" s="16"/>
      <c r="F18" s="7">
        <v>0</v>
      </c>
      <c r="G18" s="16"/>
      <c r="H18" s="16"/>
      <c r="I18" s="16">
        <v>0</v>
      </c>
      <c r="J18" s="17"/>
      <c r="K18" s="17"/>
    </row>
    <row r="19" spans="1:11" ht="33.75" customHeight="1">
      <c r="A19" s="16">
        <v>12</v>
      </c>
      <c r="B19" s="6" t="s">
        <v>11</v>
      </c>
      <c r="C19" s="7">
        <v>220</v>
      </c>
      <c r="D19" s="7"/>
      <c r="E19" s="16"/>
      <c r="F19" s="7">
        <v>0</v>
      </c>
      <c r="G19" s="16"/>
      <c r="H19" s="16"/>
      <c r="I19" s="16">
        <v>0</v>
      </c>
      <c r="J19" s="17"/>
      <c r="K19" s="17"/>
    </row>
  </sheetData>
  <sortState xmlns:xlrd2="http://schemas.microsoft.com/office/spreadsheetml/2017/richdata2" ref="A8:E19">
    <sortCondition ref="A8:A19"/>
  </sortState>
  <mergeCells count="8">
    <mergeCell ref="F4:H4"/>
    <mergeCell ref="I4:K4"/>
    <mergeCell ref="A1:E1"/>
    <mergeCell ref="B4:B5"/>
    <mergeCell ref="A4:A5"/>
    <mergeCell ref="A2:E2"/>
    <mergeCell ref="C4:E4"/>
    <mergeCell ref="A3:E3"/>
  </mergeCells>
  <pageMargins left="0.75" right="0.45" top="0.5" bottom="0.5" header="0.3" footer="0.3"/>
  <pageSetup paperSize="9" scale="84" fitToHeight="0" orientation="portrait" r:id="rId1"/>
  <headerFooter>
    <oddFooter>&amp;RPLIV_chitieuhuyen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20"/>
  <sheetViews>
    <sheetView topLeftCell="A10" zoomScale="70" zoomScaleNormal="70" workbookViewId="0">
      <selection activeCell="K14" sqref="K14"/>
    </sheetView>
  </sheetViews>
  <sheetFormatPr defaultColWidth="9" defaultRowHeight="15.5"/>
  <cols>
    <col min="1" max="1" width="6.58203125" style="26" customWidth="1"/>
    <col min="2" max="2" width="22.83203125" style="26" customWidth="1"/>
    <col min="3" max="3" width="17" style="26" customWidth="1"/>
    <col min="4" max="4" width="16.33203125" style="26" customWidth="1"/>
    <col min="5" max="6" width="11.33203125" style="26" customWidth="1"/>
    <col min="7" max="7" width="11.58203125" style="26" customWidth="1"/>
    <col min="8" max="8" width="13" style="26" customWidth="1"/>
    <col min="9" max="10" width="11.58203125" style="26" customWidth="1"/>
    <col min="11" max="11" width="13.58203125" style="26" customWidth="1"/>
    <col min="12" max="12" width="12.75" style="26" customWidth="1"/>
    <col min="13" max="14" width="11.08203125" style="26" customWidth="1"/>
    <col min="15" max="15" width="14.83203125" style="26" customWidth="1"/>
    <col min="16" max="16" width="14.75" style="26" customWidth="1"/>
    <col min="17" max="24" width="11.08203125" style="26" customWidth="1"/>
    <col min="25" max="16384" width="9" style="26"/>
  </cols>
  <sheetData>
    <row r="1" spans="1:26" s="39" customFormat="1" ht="39" customHeight="1">
      <c r="A1" s="209" t="s">
        <v>141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</row>
    <row r="2" spans="1:26" s="39" customFormat="1" ht="23.15" customHeight="1">
      <c r="A2" s="210" t="s">
        <v>160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</row>
    <row r="3" spans="1:26" s="51" customFormat="1" ht="25" customHeight="1">
      <c r="A3" s="212" t="s">
        <v>120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</row>
    <row r="4" spans="1:26" ht="26.25" customHeight="1">
      <c r="A4" s="56" t="s">
        <v>24</v>
      </c>
      <c r="B4" s="172" t="s">
        <v>25</v>
      </c>
      <c r="C4" s="184" t="s">
        <v>62</v>
      </c>
      <c r="D4" s="185"/>
      <c r="E4" s="185"/>
      <c r="F4" s="185"/>
      <c r="G4" s="185"/>
      <c r="H4" s="185"/>
      <c r="I4" s="185"/>
      <c r="J4" s="186"/>
      <c r="K4" s="184" t="s">
        <v>63</v>
      </c>
      <c r="L4" s="185"/>
      <c r="M4" s="185"/>
      <c r="N4" s="186"/>
      <c r="O4" s="184" t="s">
        <v>64</v>
      </c>
      <c r="P4" s="185"/>
      <c r="Q4" s="185"/>
      <c r="R4" s="186"/>
      <c r="S4" s="184" t="s">
        <v>65</v>
      </c>
      <c r="T4" s="185"/>
      <c r="U4" s="185"/>
      <c r="V4" s="186"/>
      <c r="W4" s="184" t="s">
        <v>66</v>
      </c>
      <c r="X4" s="185"/>
      <c r="Y4" s="185"/>
      <c r="Z4" s="186"/>
    </row>
    <row r="5" spans="1:26" ht="33" customHeight="1">
      <c r="A5" s="57"/>
      <c r="B5" s="211"/>
      <c r="C5" s="191" t="s">
        <v>48</v>
      </c>
      <c r="D5" s="192"/>
      <c r="E5" s="192"/>
      <c r="F5" s="197"/>
      <c r="G5" s="206" t="s">
        <v>49</v>
      </c>
      <c r="H5" s="207"/>
      <c r="I5" s="207"/>
      <c r="J5" s="208"/>
      <c r="K5" s="206"/>
      <c r="L5" s="207"/>
      <c r="M5" s="207"/>
      <c r="N5" s="208"/>
      <c r="O5" s="206"/>
      <c r="P5" s="207"/>
      <c r="Q5" s="207"/>
      <c r="R5" s="208"/>
      <c r="S5" s="206"/>
      <c r="T5" s="207"/>
      <c r="U5" s="207"/>
      <c r="V5" s="208"/>
      <c r="W5" s="206"/>
      <c r="X5" s="207"/>
      <c r="Y5" s="207"/>
      <c r="Z5" s="208"/>
    </row>
    <row r="6" spans="1:26" s="40" customFormat="1" ht="40" customHeight="1">
      <c r="A6" s="58"/>
      <c r="B6" s="173"/>
      <c r="C6" s="55" t="s">
        <v>121</v>
      </c>
      <c r="D6" s="55" t="s">
        <v>45</v>
      </c>
      <c r="E6" s="55" t="s">
        <v>161</v>
      </c>
      <c r="F6" s="55" t="s">
        <v>145</v>
      </c>
      <c r="G6" s="55" t="s">
        <v>121</v>
      </c>
      <c r="H6" s="55" t="s">
        <v>45</v>
      </c>
      <c r="I6" s="55" t="s">
        <v>161</v>
      </c>
      <c r="J6" s="55" t="s">
        <v>145</v>
      </c>
      <c r="K6" s="55" t="s">
        <v>121</v>
      </c>
      <c r="L6" s="14" t="s">
        <v>45</v>
      </c>
      <c r="M6" s="55" t="s">
        <v>161</v>
      </c>
      <c r="N6" s="55" t="s">
        <v>145</v>
      </c>
      <c r="O6" s="55" t="s">
        <v>121</v>
      </c>
      <c r="P6" s="9" t="s">
        <v>45</v>
      </c>
      <c r="Q6" s="55" t="s">
        <v>161</v>
      </c>
      <c r="R6" s="55" t="s">
        <v>145</v>
      </c>
      <c r="S6" s="55" t="s">
        <v>121</v>
      </c>
      <c r="T6" s="9" t="s">
        <v>45</v>
      </c>
      <c r="U6" s="55" t="s">
        <v>161</v>
      </c>
      <c r="V6" s="55" t="s">
        <v>145</v>
      </c>
      <c r="W6" s="55" t="s">
        <v>121</v>
      </c>
      <c r="X6" s="9" t="s">
        <v>45</v>
      </c>
      <c r="Y6" s="55" t="s">
        <v>161</v>
      </c>
      <c r="Z6" s="55" t="s">
        <v>145</v>
      </c>
    </row>
    <row r="7" spans="1:26" s="40" customFormat="1" ht="24.65" customHeight="1">
      <c r="A7" s="29" t="s">
        <v>13</v>
      </c>
      <c r="B7" s="38" t="s">
        <v>14</v>
      </c>
      <c r="C7" s="90">
        <v>1</v>
      </c>
      <c r="D7" s="90">
        <v>2</v>
      </c>
      <c r="E7" s="90">
        <v>3</v>
      </c>
      <c r="F7" s="90">
        <v>4</v>
      </c>
      <c r="G7" s="90">
        <v>5</v>
      </c>
      <c r="H7" s="90">
        <v>6</v>
      </c>
      <c r="I7" s="90">
        <v>7</v>
      </c>
      <c r="J7" s="90">
        <v>8</v>
      </c>
      <c r="K7" s="90">
        <v>9</v>
      </c>
      <c r="L7" s="90">
        <v>10</v>
      </c>
      <c r="M7" s="90">
        <v>11</v>
      </c>
      <c r="N7" s="90">
        <v>12</v>
      </c>
      <c r="O7" s="90">
        <v>11</v>
      </c>
      <c r="P7" s="90">
        <v>12</v>
      </c>
      <c r="Q7" s="90">
        <v>13</v>
      </c>
      <c r="R7" s="90">
        <v>14</v>
      </c>
      <c r="S7" s="90">
        <v>15</v>
      </c>
      <c r="T7" s="90">
        <v>16</v>
      </c>
      <c r="U7" s="90">
        <v>17</v>
      </c>
      <c r="V7" s="90">
        <v>18</v>
      </c>
      <c r="W7" s="90">
        <v>19</v>
      </c>
      <c r="X7" s="90">
        <v>20</v>
      </c>
      <c r="Y7" s="90">
        <v>21</v>
      </c>
      <c r="Z7" s="90">
        <v>22</v>
      </c>
    </row>
    <row r="8" spans="1:26" s="40" customFormat="1" ht="26.15" customHeight="1">
      <c r="A8" s="7">
        <v>1</v>
      </c>
      <c r="B8" s="6" t="s">
        <v>0</v>
      </c>
      <c r="C8" s="84">
        <v>21516</v>
      </c>
      <c r="D8" s="84">
        <v>21516</v>
      </c>
      <c r="E8" s="84"/>
      <c r="F8" s="84"/>
      <c r="G8" s="86">
        <v>60.2</v>
      </c>
      <c r="H8" s="86">
        <v>61.4</v>
      </c>
      <c r="I8" s="86"/>
      <c r="J8" s="86"/>
      <c r="K8" s="84">
        <v>44755</v>
      </c>
      <c r="L8" s="84">
        <v>43297</v>
      </c>
      <c r="M8" s="84"/>
      <c r="N8" s="84"/>
      <c r="O8" s="84">
        <v>5034</v>
      </c>
      <c r="P8" s="85">
        <v>7630</v>
      </c>
      <c r="Q8" s="85"/>
      <c r="R8" s="85"/>
      <c r="S8" s="4">
        <v>11</v>
      </c>
      <c r="T8" s="4">
        <v>14</v>
      </c>
      <c r="U8" s="4"/>
      <c r="V8" s="4"/>
      <c r="W8" s="4">
        <v>0</v>
      </c>
      <c r="X8" s="4">
        <v>0</v>
      </c>
      <c r="Y8" s="131"/>
      <c r="Z8" s="131"/>
    </row>
    <row r="9" spans="1:26" s="40" customFormat="1" ht="25.5" customHeight="1">
      <c r="A9" s="43">
        <v>2</v>
      </c>
      <c r="B9" s="44" t="s">
        <v>1</v>
      </c>
      <c r="C9" s="84">
        <v>7108</v>
      </c>
      <c r="D9" s="84">
        <v>7437</v>
      </c>
      <c r="E9" s="84"/>
      <c r="F9" s="84"/>
      <c r="G9" s="86">
        <v>9.4</v>
      </c>
      <c r="H9" s="86">
        <v>9.9</v>
      </c>
      <c r="I9" s="86"/>
      <c r="J9" s="86"/>
      <c r="K9" s="84">
        <v>7521</v>
      </c>
      <c r="L9" s="84">
        <v>7885</v>
      </c>
      <c r="M9" s="84"/>
      <c r="N9" s="84"/>
      <c r="O9" s="84">
        <v>21647</v>
      </c>
      <c r="P9" s="85">
        <v>21925</v>
      </c>
      <c r="Q9" s="85"/>
      <c r="R9" s="85"/>
      <c r="S9" s="84">
        <v>987</v>
      </c>
      <c r="T9" s="84">
        <v>1000</v>
      </c>
      <c r="U9" s="84"/>
      <c r="V9" s="84"/>
      <c r="W9" s="4">
        <v>1</v>
      </c>
      <c r="X9" s="4">
        <v>5</v>
      </c>
      <c r="Y9" s="131"/>
      <c r="Z9" s="131"/>
    </row>
    <row r="10" spans="1:26" s="40" customFormat="1" ht="25.5" customHeight="1">
      <c r="A10" s="43">
        <v>3</v>
      </c>
      <c r="B10" s="44" t="s">
        <v>2</v>
      </c>
      <c r="C10" s="84">
        <v>123441</v>
      </c>
      <c r="D10" s="84">
        <v>125214</v>
      </c>
      <c r="E10" s="84"/>
      <c r="F10" s="84"/>
      <c r="G10" s="86">
        <v>78.599999999999994</v>
      </c>
      <c r="H10" s="86">
        <v>80.2</v>
      </c>
      <c r="I10" s="86"/>
      <c r="J10" s="86"/>
      <c r="K10" s="4">
        <v>442</v>
      </c>
      <c r="L10" s="4">
        <v>481</v>
      </c>
      <c r="M10" s="4"/>
      <c r="N10" s="4"/>
      <c r="O10" s="84">
        <v>69990</v>
      </c>
      <c r="P10" s="85">
        <v>74560</v>
      </c>
      <c r="Q10" s="85"/>
      <c r="R10" s="85"/>
      <c r="S10" s="4">
        <v>5</v>
      </c>
      <c r="T10" s="4">
        <v>5</v>
      </c>
      <c r="U10" s="4"/>
      <c r="V10" s="4"/>
      <c r="W10" s="4">
        <v>1</v>
      </c>
      <c r="X10" s="4">
        <v>3</v>
      </c>
      <c r="Y10" s="131"/>
      <c r="Z10" s="131"/>
    </row>
    <row r="11" spans="1:26" s="40" customFormat="1" ht="25.5" customHeight="1">
      <c r="A11" s="7">
        <v>4</v>
      </c>
      <c r="B11" s="44" t="s">
        <v>3</v>
      </c>
      <c r="C11" s="85">
        <v>523078</v>
      </c>
      <c r="D11" s="85">
        <v>535999</v>
      </c>
      <c r="E11" s="85"/>
      <c r="F11" s="85"/>
      <c r="G11" s="69">
        <v>93.8</v>
      </c>
      <c r="H11" s="69">
        <v>95.6</v>
      </c>
      <c r="I11" s="69"/>
      <c r="J11" s="69"/>
      <c r="K11" s="85">
        <v>61350</v>
      </c>
      <c r="L11" s="85">
        <v>65137</v>
      </c>
      <c r="M11" s="85"/>
      <c r="N11" s="85"/>
      <c r="O11" s="85">
        <v>82319</v>
      </c>
      <c r="P11" s="85">
        <v>121300</v>
      </c>
      <c r="Q11" s="85"/>
      <c r="R11" s="85"/>
      <c r="S11" s="16">
        <v>35</v>
      </c>
      <c r="T11" s="16">
        <v>2</v>
      </c>
      <c r="U11" s="16"/>
      <c r="V11" s="16"/>
      <c r="W11" s="16">
        <v>132</v>
      </c>
      <c r="X11" s="16">
        <v>207</v>
      </c>
      <c r="Y11" s="131"/>
      <c r="Z11" s="131"/>
    </row>
    <row r="12" spans="1:26" s="40" customFormat="1" ht="25.5" customHeight="1">
      <c r="A12" s="43">
        <v>5</v>
      </c>
      <c r="B12" s="44" t="s">
        <v>4</v>
      </c>
      <c r="C12" s="84">
        <v>788581</v>
      </c>
      <c r="D12" s="84">
        <v>827945</v>
      </c>
      <c r="E12" s="84"/>
      <c r="F12" s="84"/>
      <c r="G12" s="86">
        <v>91.7</v>
      </c>
      <c r="H12" s="86">
        <v>93.6</v>
      </c>
      <c r="I12" s="86"/>
      <c r="J12" s="86"/>
      <c r="K12" s="84">
        <v>2216</v>
      </c>
      <c r="L12" s="84">
        <v>2335</v>
      </c>
      <c r="M12" s="84"/>
      <c r="N12" s="84"/>
      <c r="O12" s="4" t="s">
        <v>73</v>
      </c>
      <c r="P12" s="85">
        <v>11900</v>
      </c>
      <c r="Q12" s="85"/>
      <c r="R12" s="85"/>
      <c r="S12" s="4">
        <v>0</v>
      </c>
      <c r="T12" s="4">
        <v>0</v>
      </c>
      <c r="U12" s="4"/>
      <c r="V12" s="4"/>
      <c r="W12" s="4">
        <v>293</v>
      </c>
      <c r="X12" s="84">
        <v>1000</v>
      </c>
      <c r="Y12" s="131"/>
      <c r="Z12" s="131"/>
    </row>
    <row r="13" spans="1:26" s="40" customFormat="1" ht="25.5" customHeight="1">
      <c r="A13" s="43">
        <v>6</v>
      </c>
      <c r="B13" s="44" t="s">
        <v>8</v>
      </c>
      <c r="C13" s="84">
        <v>190352</v>
      </c>
      <c r="D13" s="84">
        <v>191861</v>
      </c>
      <c r="E13" s="84"/>
      <c r="F13" s="84"/>
      <c r="G13" s="86">
        <v>70.8</v>
      </c>
      <c r="H13" s="86">
        <v>72.2</v>
      </c>
      <c r="I13" s="86"/>
      <c r="J13" s="86"/>
      <c r="K13" s="84">
        <v>15790</v>
      </c>
      <c r="L13" s="84">
        <v>16595</v>
      </c>
      <c r="M13" s="84"/>
      <c r="N13" s="84"/>
      <c r="O13" s="84">
        <v>19032</v>
      </c>
      <c r="P13" s="85">
        <v>18730</v>
      </c>
      <c r="Q13" s="85"/>
      <c r="R13" s="85"/>
      <c r="S13" s="4">
        <v>375</v>
      </c>
      <c r="T13" s="4">
        <v>412</v>
      </c>
      <c r="U13" s="4"/>
      <c r="V13" s="4"/>
      <c r="W13" s="4">
        <v>93</v>
      </c>
      <c r="X13" s="4">
        <v>115</v>
      </c>
      <c r="Y13" s="131"/>
      <c r="Z13" s="131"/>
    </row>
    <row r="14" spans="1:26" s="40" customFormat="1" ht="25.5" customHeight="1">
      <c r="A14" s="140">
        <v>7</v>
      </c>
      <c r="B14" s="136" t="s">
        <v>7</v>
      </c>
      <c r="C14" s="141" t="s">
        <v>182</v>
      </c>
      <c r="D14" s="141" t="s">
        <v>183</v>
      </c>
      <c r="E14" s="141">
        <v>53000</v>
      </c>
      <c r="F14" s="141"/>
      <c r="G14" s="138">
        <v>34</v>
      </c>
      <c r="H14" s="138" t="s">
        <v>184</v>
      </c>
      <c r="I14" s="153" t="s">
        <v>173</v>
      </c>
      <c r="J14" s="138"/>
      <c r="K14" s="141" t="s">
        <v>178</v>
      </c>
      <c r="L14" s="141" t="s">
        <v>179</v>
      </c>
      <c r="M14" s="150">
        <v>1230</v>
      </c>
      <c r="N14" s="141"/>
      <c r="O14" s="150" t="s">
        <v>180</v>
      </c>
      <c r="P14" s="150" t="s">
        <v>181</v>
      </c>
      <c r="Q14" s="150">
        <v>2596</v>
      </c>
      <c r="R14" s="141"/>
      <c r="S14" s="151" t="s">
        <v>174</v>
      </c>
      <c r="T14" s="150" t="s">
        <v>175</v>
      </c>
      <c r="U14" s="150">
        <v>881</v>
      </c>
      <c r="V14" s="141"/>
      <c r="W14" s="151" t="s">
        <v>176</v>
      </c>
      <c r="X14" s="151" t="s">
        <v>177</v>
      </c>
      <c r="Y14" s="152">
        <v>93</v>
      </c>
      <c r="Z14" s="142"/>
    </row>
    <row r="15" spans="1:26" s="40" customFormat="1" ht="25.5" customHeight="1">
      <c r="A15" s="7">
        <v>8</v>
      </c>
      <c r="B15" s="6" t="s">
        <v>10</v>
      </c>
      <c r="C15" s="84">
        <v>164573</v>
      </c>
      <c r="D15" s="84">
        <v>164994</v>
      </c>
      <c r="E15" s="84"/>
      <c r="F15" s="84"/>
      <c r="G15" s="86">
        <v>72.5</v>
      </c>
      <c r="H15" s="86">
        <v>73.900000000000006</v>
      </c>
      <c r="I15" s="86"/>
      <c r="J15" s="86"/>
      <c r="K15" s="84">
        <v>1543</v>
      </c>
      <c r="L15" s="84">
        <v>1781</v>
      </c>
      <c r="M15" s="84"/>
      <c r="N15" s="84"/>
      <c r="O15" s="84">
        <v>55723</v>
      </c>
      <c r="P15" s="85">
        <v>57502</v>
      </c>
      <c r="Q15" s="85"/>
      <c r="R15" s="85"/>
      <c r="S15" s="4">
        <v>13</v>
      </c>
      <c r="T15" s="4">
        <v>5</v>
      </c>
      <c r="U15" s="4"/>
      <c r="V15" s="4"/>
      <c r="W15" s="4">
        <v>10</v>
      </c>
      <c r="X15" s="4">
        <v>14</v>
      </c>
      <c r="Y15" s="131"/>
      <c r="Z15" s="131"/>
    </row>
    <row r="16" spans="1:26" s="40" customFormat="1" ht="25.5" customHeight="1">
      <c r="A16" s="7">
        <v>9</v>
      </c>
      <c r="B16" s="6" t="s">
        <v>5</v>
      </c>
      <c r="C16" s="84">
        <v>350774</v>
      </c>
      <c r="D16" s="84">
        <v>332318</v>
      </c>
      <c r="E16" s="84"/>
      <c r="F16" s="84"/>
      <c r="G16" s="86">
        <v>86</v>
      </c>
      <c r="H16" s="86">
        <v>87.8</v>
      </c>
      <c r="I16" s="86"/>
      <c r="J16" s="86"/>
      <c r="K16" s="84">
        <v>28963</v>
      </c>
      <c r="L16" s="84">
        <v>30584</v>
      </c>
      <c r="M16" s="84"/>
      <c r="N16" s="84"/>
      <c r="O16" s="84">
        <v>102893</v>
      </c>
      <c r="P16" s="85">
        <v>108500</v>
      </c>
      <c r="Q16" s="85"/>
      <c r="R16" s="85"/>
      <c r="S16" s="4">
        <v>15</v>
      </c>
      <c r="T16" s="4">
        <v>55</v>
      </c>
      <c r="U16" s="4"/>
      <c r="V16" s="4"/>
      <c r="W16" s="4">
        <v>28</v>
      </c>
      <c r="X16" s="4">
        <v>32</v>
      </c>
      <c r="Y16" s="131"/>
      <c r="Z16" s="131"/>
    </row>
    <row r="17" spans="1:26" s="40" customFormat="1" ht="25.5" customHeight="1">
      <c r="A17" s="7">
        <v>9</v>
      </c>
      <c r="B17" s="6" t="s">
        <v>6</v>
      </c>
      <c r="C17" s="84">
        <v>179854</v>
      </c>
      <c r="D17" s="84">
        <v>161536</v>
      </c>
      <c r="E17" s="84"/>
      <c r="F17" s="84"/>
      <c r="G17" s="86">
        <v>24.6</v>
      </c>
      <c r="H17" s="86">
        <v>25.1</v>
      </c>
      <c r="I17" s="86"/>
      <c r="J17" s="86"/>
      <c r="K17" s="84">
        <v>3996</v>
      </c>
      <c r="L17" s="84">
        <v>3901</v>
      </c>
      <c r="M17" s="84"/>
      <c r="N17" s="84"/>
      <c r="O17" s="84">
        <v>49871</v>
      </c>
      <c r="P17" s="85">
        <v>61700</v>
      </c>
      <c r="Q17" s="85"/>
      <c r="R17" s="85"/>
      <c r="S17" s="4">
        <v>0</v>
      </c>
      <c r="T17" s="4">
        <v>10</v>
      </c>
      <c r="U17" s="4"/>
      <c r="V17" s="4"/>
      <c r="W17" s="4">
        <v>121</v>
      </c>
      <c r="X17" s="4">
        <v>70</v>
      </c>
      <c r="Y17" s="131"/>
      <c r="Z17" s="131"/>
    </row>
    <row r="18" spans="1:26" s="40" customFormat="1" ht="25.5" customHeight="1">
      <c r="A18" s="7">
        <v>10</v>
      </c>
      <c r="B18" s="6" t="s">
        <v>9</v>
      </c>
      <c r="C18" s="84">
        <v>485085</v>
      </c>
      <c r="D18" s="84">
        <v>468539</v>
      </c>
      <c r="E18" s="84"/>
      <c r="F18" s="84"/>
      <c r="G18" s="86">
        <v>90.1</v>
      </c>
      <c r="H18" s="86">
        <v>91.9</v>
      </c>
      <c r="I18" s="86"/>
      <c r="J18" s="86"/>
      <c r="K18" s="84">
        <v>3538</v>
      </c>
      <c r="L18" s="84">
        <v>3490</v>
      </c>
      <c r="M18" s="84"/>
      <c r="N18" s="84"/>
      <c r="O18" s="84">
        <v>48352</v>
      </c>
      <c r="P18" s="85">
        <v>56813</v>
      </c>
      <c r="Q18" s="85"/>
      <c r="R18" s="85"/>
      <c r="S18" s="4">
        <v>0</v>
      </c>
      <c r="T18" s="4">
        <v>0</v>
      </c>
      <c r="U18" s="4"/>
      <c r="V18" s="4"/>
      <c r="W18" s="4">
        <v>93</v>
      </c>
      <c r="X18" s="4">
        <v>94</v>
      </c>
      <c r="Y18" s="131"/>
      <c r="Z18" s="131"/>
    </row>
    <row r="19" spans="1:26" s="40" customFormat="1" ht="25.5" customHeight="1">
      <c r="A19" s="43">
        <v>12</v>
      </c>
      <c r="B19" s="6" t="s">
        <v>11</v>
      </c>
      <c r="C19" s="84">
        <v>367694</v>
      </c>
      <c r="D19" s="84">
        <v>378233</v>
      </c>
      <c r="E19" s="84"/>
      <c r="F19" s="84"/>
      <c r="G19" s="86">
        <v>78</v>
      </c>
      <c r="H19" s="86">
        <v>79.599999999999994</v>
      </c>
      <c r="I19" s="86"/>
      <c r="J19" s="86"/>
      <c r="K19" s="84">
        <v>1348</v>
      </c>
      <c r="L19" s="84">
        <v>1484</v>
      </c>
      <c r="M19" s="84"/>
      <c r="N19" s="84"/>
      <c r="O19" s="84">
        <v>123078</v>
      </c>
      <c r="P19" s="85">
        <v>125500</v>
      </c>
      <c r="Q19" s="85"/>
      <c r="R19" s="85"/>
      <c r="S19" s="4">
        <v>11</v>
      </c>
      <c r="T19" s="4">
        <v>11</v>
      </c>
      <c r="U19" s="4"/>
      <c r="V19" s="4"/>
      <c r="W19" s="4">
        <v>191</v>
      </c>
      <c r="X19" s="4">
        <v>186</v>
      </c>
      <c r="Y19" s="131"/>
      <c r="Z19" s="131"/>
    </row>
    <row r="20" spans="1:26" s="51" customFormat="1" ht="25.5" customHeight="1">
      <c r="A20" s="52"/>
      <c r="B20" s="38" t="s">
        <v>27</v>
      </c>
      <c r="C20" s="101">
        <v>3343380</v>
      </c>
      <c r="D20" s="101">
        <v>3354672</v>
      </c>
      <c r="E20" s="101"/>
      <c r="F20" s="101"/>
      <c r="G20" s="102">
        <v>80.3</v>
      </c>
      <c r="H20" s="102">
        <v>82</v>
      </c>
      <c r="I20" s="102"/>
      <c r="J20" s="102"/>
      <c r="K20" s="101">
        <v>176049</v>
      </c>
      <c r="L20" s="101">
        <v>181858</v>
      </c>
      <c r="M20" s="101"/>
      <c r="N20" s="101"/>
      <c r="O20" s="101">
        <v>544636</v>
      </c>
      <c r="P20" s="101">
        <f>SUM(P8:P19)</f>
        <v>666060</v>
      </c>
      <c r="Q20" s="101"/>
      <c r="R20" s="101"/>
      <c r="S20" s="101">
        <v>3186</v>
      </c>
      <c r="T20" s="101">
        <v>3365</v>
      </c>
      <c r="U20" s="101"/>
      <c r="V20" s="101"/>
      <c r="W20" s="101">
        <v>1114</v>
      </c>
      <c r="X20" s="101">
        <v>2009</v>
      </c>
      <c r="Y20" s="132"/>
      <c r="Z20" s="132"/>
    </row>
  </sheetData>
  <sortState xmlns:xlrd2="http://schemas.microsoft.com/office/spreadsheetml/2017/richdata2" ref="A8:X19">
    <sortCondition ref="A8:A19"/>
  </sortState>
  <mergeCells count="11">
    <mergeCell ref="S4:V5"/>
    <mergeCell ref="W4:Z5"/>
    <mergeCell ref="A1:X1"/>
    <mergeCell ref="A2:X2"/>
    <mergeCell ref="B4:B6"/>
    <mergeCell ref="A3:X3"/>
    <mergeCell ref="C5:F5"/>
    <mergeCell ref="C4:J4"/>
    <mergeCell ref="G5:J5"/>
    <mergeCell ref="K4:N5"/>
    <mergeCell ref="O4:R5"/>
  </mergeCells>
  <pageMargins left="0.75" right="0.45" top="0.5" bottom="0.5" header="0.3" footer="0.3"/>
  <pageSetup paperSize="9" scale="51" fitToHeight="0" orientation="portrait" r:id="rId1"/>
  <headerFooter>
    <oddFooter>&amp;RPLIV_chitieuhuyen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18"/>
  <sheetViews>
    <sheetView zoomScale="80" zoomScaleNormal="80" workbookViewId="0">
      <selection activeCell="G20" sqref="G20"/>
    </sheetView>
  </sheetViews>
  <sheetFormatPr defaultColWidth="9" defaultRowHeight="18"/>
  <cols>
    <col min="1" max="1" width="7.08203125" style="28" customWidth="1"/>
    <col min="2" max="2" width="22" style="28" customWidth="1"/>
    <col min="3" max="8" width="11.33203125" style="28" customWidth="1"/>
    <col min="9" max="16384" width="9" style="28"/>
  </cols>
  <sheetData>
    <row r="1" spans="1:14" s="41" customFormat="1" ht="48" customHeight="1">
      <c r="A1" s="209" t="s">
        <v>141</v>
      </c>
      <c r="B1" s="209"/>
      <c r="C1" s="209"/>
      <c r="D1" s="209"/>
      <c r="E1" s="209"/>
      <c r="F1" s="209"/>
      <c r="G1" s="209"/>
      <c r="H1" s="209"/>
    </row>
    <row r="2" spans="1:14" s="41" customFormat="1" ht="22.5" customHeight="1">
      <c r="A2" s="215" t="s">
        <v>160</v>
      </c>
      <c r="B2" s="215"/>
      <c r="C2" s="215"/>
      <c r="D2" s="215"/>
      <c r="E2" s="215"/>
      <c r="F2" s="215"/>
      <c r="G2" s="215"/>
      <c r="H2" s="215"/>
    </row>
    <row r="3" spans="1:14" ht="27" customHeight="1">
      <c r="A3" s="212" t="s">
        <v>53</v>
      </c>
      <c r="B3" s="212"/>
      <c r="C3" s="212"/>
      <c r="D3" s="212"/>
      <c r="E3" s="212"/>
      <c r="F3" s="212"/>
      <c r="G3" s="212"/>
      <c r="H3" s="212"/>
    </row>
    <row r="4" spans="1:14" ht="29.25" customHeight="1">
      <c r="A4" s="213" t="s">
        <v>24</v>
      </c>
      <c r="B4" s="172" t="s">
        <v>25</v>
      </c>
      <c r="C4" s="174" t="s">
        <v>38</v>
      </c>
      <c r="D4" s="174"/>
      <c r="E4" s="174"/>
      <c r="F4" s="174" t="s">
        <v>45</v>
      </c>
      <c r="G4" s="174"/>
      <c r="H4" s="174"/>
      <c r="I4" s="174" t="s">
        <v>144</v>
      </c>
      <c r="J4" s="174"/>
      <c r="K4" s="174"/>
      <c r="L4" s="174" t="s">
        <v>162</v>
      </c>
      <c r="M4" s="174"/>
      <c r="N4" s="174"/>
    </row>
    <row r="5" spans="1:14" s="42" customFormat="1" ht="53.5">
      <c r="A5" s="214"/>
      <c r="B5" s="173"/>
      <c r="C5" s="38" t="s">
        <v>50</v>
      </c>
      <c r="D5" s="38" t="s">
        <v>51</v>
      </c>
      <c r="E5" s="35" t="s">
        <v>52</v>
      </c>
      <c r="F5" s="38" t="s">
        <v>50</v>
      </c>
      <c r="G5" s="38" t="s">
        <v>51</v>
      </c>
      <c r="H5" s="35" t="s">
        <v>122</v>
      </c>
      <c r="I5" s="38" t="s">
        <v>50</v>
      </c>
      <c r="J5" s="38" t="s">
        <v>51</v>
      </c>
      <c r="K5" s="35" t="s">
        <v>122</v>
      </c>
      <c r="L5" s="38" t="s">
        <v>50</v>
      </c>
      <c r="M5" s="38" t="s">
        <v>51</v>
      </c>
      <c r="N5" s="35" t="s">
        <v>122</v>
      </c>
    </row>
    <row r="6" spans="1:14" s="42" customFormat="1" ht="32.15" customHeight="1">
      <c r="A6" s="43">
        <v>1</v>
      </c>
      <c r="B6" s="44" t="s">
        <v>0</v>
      </c>
      <c r="C6" s="43" t="s">
        <v>89</v>
      </c>
      <c r="D6" s="43" t="s">
        <v>72</v>
      </c>
      <c r="E6" s="16" t="s">
        <v>77</v>
      </c>
      <c r="F6" s="16">
        <v>8</v>
      </c>
      <c r="G6" s="16">
        <v>1</v>
      </c>
      <c r="H6" s="114">
        <v>1</v>
      </c>
      <c r="I6" s="134"/>
      <c r="J6" s="134"/>
      <c r="K6" s="134"/>
      <c r="L6" s="134"/>
      <c r="M6" s="134"/>
      <c r="N6" s="134"/>
    </row>
    <row r="7" spans="1:14" s="42" customFormat="1" ht="32.15" customHeight="1">
      <c r="A7" s="43">
        <v>2</v>
      </c>
      <c r="B7" s="44" t="s">
        <v>1</v>
      </c>
      <c r="C7" s="43" t="s">
        <v>87</v>
      </c>
      <c r="D7" s="43" t="s">
        <v>77</v>
      </c>
      <c r="E7" s="49" t="s">
        <v>77</v>
      </c>
      <c r="F7" s="49" t="s">
        <v>82</v>
      </c>
      <c r="G7" s="49" t="s">
        <v>77</v>
      </c>
      <c r="H7" s="49">
        <v>1</v>
      </c>
      <c r="I7" s="134"/>
      <c r="J7" s="134"/>
      <c r="K7" s="134"/>
      <c r="L7" s="134"/>
      <c r="M7" s="134"/>
      <c r="N7" s="134"/>
    </row>
    <row r="8" spans="1:14" s="42" customFormat="1" ht="32.15" customHeight="1">
      <c r="A8" s="43">
        <v>3</v>
      </c>
      <c r="B8" s="44" t="s">
        <v>2</v>
      </c>
      <c r="C8" s="43" t="s">
        <v>88</v>
      </c>
      <c r="D8" s="43" t="s">
        <v>77</v>
      </c>
      <c r="E8" s="49" t="s">
        <v>77</v>
      </c>
      <c r="F8" s="49" t="s">
        <v>74</v>
      </c>
      <c r="G8" s="49" t="s">
        <v>77</v>
      </c>
      <c r="H8" s="49">
        <v>1</v>
      </c>
      <c r="I8" s="134"/>
      <c r="J8" s="134"/>
      <c r="K8" s="134"/>
      <c r="L8" s="134"/>
      <c r="M8" s="134"/>
      <c r="N8" s="134"/>
    </row>
    <row r="9" spans="1:14" s="42" customFormat="1" ht="32.15" customHeight="1">
      <c r="A9" s="43">
        <v>4</v>
      </c>
      <c r="B9" s="44" t="s">
        <v>3</v>
      </c>
      <c r="C9" s="43">
        <v>19</v>
      </c>
      <c r="D9" s="43" t="s">
        <v>72</v>
      </c>
      <c r="E9" s="49" t="s">
        <v>77</v>
      </c>
      <c r="F9" s="49" t="s">
        <v>82</v>
      </c>
      <c r="G9" s="49" t="s">
        <v>72</v>
      </c>
      <c r="H9" s="49">
        <v>1</v>
      </c>
      <c r="I9" s="134"/>
      <c r="J9" s="134"/>
      <c r="K9" s="134"/>
      <c r="L9" s="134"/>
      <c r="M9" s="134"/>
      <c r="N9" s="134"/>
    </row>
    <row r="10" spans="1:14" s="42" customFormat="1" ht="32.15" customHeight="1">
      <c r="A10" s="43">
        <v>5</v>
      </c>
      <c r="B10" s="44" t="s">
        <v>4</v>
      </c>
      <c r="C10" s="43" t="s">
        <v>82</v>
      </c>
      <c r="D10" s="43" t="s">
        <v>72</v>
      </c>
      <c r="E10" s="49" t="s">
        <v>77</v>
      </c>
      <c r="F10" s="49" t="s">
        <v>79</v>
      </c>
      <c r="G10" s="49" t="s">
        <v>77</v>
      </c>
      <c r="H10" s="49">
        <v>1</v>
      </c>
      <c r="I10" s="134"/>
      <c r="J10" s="134"/>
      <c r="K10" s="134"/>
      <c r="L10" s="134"/>
      <c r="M10" s="134"/>
      <c r="N10" s="134"/>
    </row>
    <row r="11" spans="1:14" s="42" customFormat="1" ht="32.15" customHeight="1">
      <c r="A11" s="43">
        <v>6</v>
      </c>
      <c r="B11" s="44" t="s">
        <v>8</v>
      </c>
      <c r="C11" s="43" t="s">
        <v>83</v>
      </c>
      <c r="D11" s="43" t="s">
        <v>71</v>
      </c>
      <c r="E11" s="49">
        <v>0</v>
      </c>
      <c r="F11" s="49" t="s">
        <v>74</v>
      </c>
      <c r="G11" s="49" t="s">
        <v>77</v>
      </c>
      <c r="H11" s="49">
        <v>1</v>
      </c>
      <c r="I11" s="134"/>
      <c r="J11" s="134"/>
      <c r="K11" s="134"/>
      <c r="L11" s="134"/>
      <c r="M11" s="134"/>
      <c r="N11" s="134"/>
    </row>
    <row r="12" spans="1:14" s="42" customFormat="1" ht="32.15" customHeight="1">
      <c r="A12" s="7">
        <v>7</v>
      </c>
      <c r="B12" s="136" t="s">
        <v>7</v>
      </c>
      <c r="C12" s="140" t="s">
        <v>171</v>
      </c>
      <c r="D12" s="140" t="s">
        <v>172</v>
      </c>
      <c r="E12" s="154" t="s">
        <v>77</v>
      </c>
      <c r="F12" s="154" t="s">
        <v>74</v>
      </c>
      <c r="G12" s="154" t="s">
        <v>170</v>
      </c>
      <c r="H12" s="154">
        <v>1</v>
      </c>
      <c r="I12" s="149"/>
      <c r="J12" s="149"/>
      <c r="K12" s="149"/>
      <c r="L12" s="149"/>
      <c r="M12" s="149"/>
      <c r="N12" s="149"/>
    </row>
    <row r="13" spans="1:14" s="42" customFormat="1" ht="32.15" customHeight="1">
      <c r="A13" s="7">
        <v>8</v>
      </c>
      <c r="B13" s="6" t="s">
        <v>6</v>
      </c>
      <c r="C13" s="7" t="s">
        <v>86</v>
      </c>
      <c r="D13" s="7" t="s">
        <v>80</v>
      </c>
      <c r="E13" s="49" t="s">
        <v>77</v>
      </c>
      <c r="F13" s="49" t="s">
        <v>74</v>
      </c>
      <c r="G13" s="49" t="s">
        <v>71</v>
      </c>
      <c r="H13" s="49">
        <v>1</v>
      </c>
      <c r="I13" s="134"/>
      <c r="J13" s="134"/>
      <c r="K13" s="134"/>
      <c r="L13" s="134"/>
      <c r="M13" s="134"/>
      <c r="N13" s="134"/>
    </row>
    <row r="14" spans="1:14" s="42" customFormat="1" ht="32.15" customHeight="1">
      <c r="A14" s="43">
        <v>9</v>
      </c>
      <c r="B14" s="44" t="s">
        <v>5</v>
      </c>
      <c r="C14" s="43" t="s">
        <v>84</v>
      </c>
      <c r="D14" s="43" t="s">
        <v>82</v>
      </c>
      <c r="E14" s="49" t="s">
        <v>77</v>
      </c>
      <c r="F14" s="49" t="s">
        <v>74</v>
      </c>
      <c r="G14" s="49" t="s">
        <v>71</v>
      </c>
      <c r="H14" s="49">
        <v>1</v>
      </c>
      <c r="I14" s="134"/>
      <c r="J14" s="134"/>
      <c r="K14" s="134"/>
      <c r="L14" s="134"/>
      <c r="M14" s="134"/>
      <c r="N14" s="134"/>
    </row>
    <row r="15" spans="1:14" s="42" customFormat="1" ht="32.15" customHeight="1">
      <c r="A15" s="43">
        <v>10</v>
      </c>
      <c r="B15" s="44" t="s">
        <v>9</v>
      </c>
      <c r="C15" s="43" t="s">
        <v>89</v>
      </c>
      <c r="D15" s="43" t="s">
        <v>71</v>
      </c>
      <c r="E15" s="49" t="s">
        <v>77</v>
      </c>
      <c r="F15" s="49" t="s">
        <v>74</v>
      </c>
      <c r="G15" s="49" t="s">
        <v>71</v>
      </c>
      <c r="H15" s="49">
        <v>1</v>
      </c>
      <c r="I15" s="134"/>
      <c r="J15" s="134"/>
      <c r="K15" s="134"/>
      <c r="L15" s="134"/>
      <c r="M15" s="134"/>
      <c r="N15" s="134"/>
    </row>
    <row r="16" spans="1:14" s="42" customFormat="1" ht="32.15" customHeight="1">
      <c r="A16" s="43">
        <v>11</v>
      </c>
      <c r="B16" s="44" t="s">
        <v>10</v>
      </c>
      <c r="C16" s="43" t="s">
        <v>85</v>
      </c>
      <c r="D16" s="43" t="s">
        <v>77</v>
      </c>
      <c r="E16" s="49" t="s">
        <v>77</v>
      </c>
      <c r="F16" s="49" t="s">
        <v>74</v>
      </c>
      <c r="G16" s="49" t="s">
        <v>71</v>
      </c>
      <c r="H16" s="49">
        <v>1</v>
      </c>
      <c r="I16" s="134"/>
      <c r="J16" s="134"/>
      <c r="K16" s="134"/>
      <c r="L16" s="134"/>
      <c r="M16" s="134"/>
      <c r="N16" s="134"/>
    </row>
    <row r="17" spans="1:14" s="42" customFormat="1" ht="32.15" customHeight="1">
      <c r="A17" s="43">
        <v>12</v>
      </c>
      <c r="B17" s="44" t="s">
        <v>11</v>
      </c>
      <c r="C17" s="43" t="s">
        <v>84</v>
      </c>
      <c r="D17" s="43" t="s">
        <v>71</v>
      </c>
      <c r="E17" s="49" t="s">
        <v>77</v>
      </c>
      <c r="F17" s="49" t="s">
        <v>74</v>
      </c>
      <c r="G17" s="49" t="s">
        <v>71</v>
      </c>
      <c r="H17" s="49">
        <v>1</v>
      </c>
      <c r="I17" s="134"/>
      <c r="J17" s="134"/>
      <c r="K17" s="134"/>
      <c r="L17" s="134"/>
      <c r="M17" s="134"/>
      <c r="N17" s="134"/>
    </row>
    <row r="18" spans="1:14" ht="32.5" customHeight="1">
      <c r="A18" s="30"/>
      <c r="B18" s="52" t="s">
        <v>27</v>
      </c>
      <c r="C18" s="38" t="s">
        <v>90</v>
      </c>
      <c r="D18" s="38" t="s">
        <v>91</v>
      </c>
      <c r="E18" s="38" t="s">
        <v>77</v>
      </c>
      <c r="F18" s="38" t="s">
        <v>92</v>
      </c>
      <c r="G18" s="38" t="s">
        <v>81</v>
      </c>
      <c r="H18" s="38">
        <f>SUM(H6:H17)</f>
        <v>12</v>
      </c>
      <c r="I18" s="133"/>
      <c r="J18" s="133"/>
      <c r="K18" s="133"/>
      <c r="L18" s="133"/>
      <c r="M18" s="133"/>
      <c r="N18" s="133"/>
    </row>
  </sheetData>
  <sortState xmlns:xlrd2="http://schemas.microsoft.com/office/spreadsheetml/2017/richdata2" ref="A6:H17">
    <sortCondition ref="A6:A17"/>
  </sortState>
  <mergeCells count="9">
    <mergeCell ref="I4:K4"/>
    <mergeCell ref="L4:N4"/>
    <mergeCell ref="F4:H4"/>
    <mergeCell ref="A1:H1"/>
    <mergeCell ref="A4:A5"/>
    <mergeCell ref="B4:B5"/>
    <mergeCell ref="C4:E4"/>
    <mergeCell ref="A2:H2"/>
    <mergeCell ref="A3:H3"/>
  </mergeCells>
  <pageMargins left="0.75" right="0.45" top="0.5" bottom="0.5" header="0.3" footer="0.3"/>
  <pageSetup paperSize="9" scale="86" fitToHeight="0" orientation="portrait" r:id="rId1"/>
  <headerFooter>
    <oddFooter>&amp;RPLIV_chitieuhuyen</oddFooter>
  </headerFooter>
  <ignoredErrors>
    <ignoredError sqref="C18 D18:G18 C6:G11 C15:G17 C13:G14 E12:F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9"/>
  <sheetViews>
    <sheetView topLeftCell="A9" zoomScale="80" zoomScaleNormal="80" workbookViewId="0">
      <selection activeCell="C13" sqref="C13"/>
    </sheetView>
  </sheetViews>
  <sheetFormatPr defaultColWidth="9" defaultRowHeight="15.5"/>
  <cols>
    <col min="1" max="1" width="6.58203125" style="27" customWidth="1"/>
    <col min="2" max="2" width="22" style="31" bestFit="1" customWidth="1"/>
    <col min="3" max="10" width="9.08203125" style="31" customWidth="1"/>
    <col min="11" max="11" width="10.33203125" style="31" customWidth="1"/>
    <col min="12" max="12" width="8.83203125" style="31" customWidth="1"/>
    <col min="13" max="16384" width="9" style="31"/>
  </cols>
  <sheetData>
    <row r="1" spans="1:12" s="25" customFormat="1" ht="40.5" customHeight="1">
      <c r="A1" s="217" t="s">
        <v>141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</row>
    <row r="2" spans="1:12" s="103" customFormat="1" ht="24" customHeight="1">
      <c r="A2" s="215" t="s">
        <v>160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3" spans="1:12" ht="24.65" customHeight="1">
      <c r="A3" s="216" t="s">
        <v>123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</row>
    <row r="4" spans="1:12" ht="35.25" customHeight="1">
      <c r="A4" s="213" t="s">
        <v>24</v>
      </c>
      <c r="B4" s="213" t="s">
        <v>28</v>
      </c>
      <c r="C4" s="221" t="s">
        <v>57</v>
      </c>
      <c r="D4" s="218" t="s">
        <v>54</v>
      </c>
      <c r="E4" s="219"/>
      <c r="F4" s="219"/>
      <c r="G4" s="220"/>
      <c r="H4" s="218" t="s">
        <v>55</v>
      </c>
      <c r="I4" s="219"/>
      <c r="J4" s="219"/>
      <c r="K4" s="219"/>
      <c r="L4" s="220"/>
    </row>
    <row r="5" spans="1:12" ht="42">
      <c r="A5" s="214"/>
      <c r="B5" s="214"/>
      <c r="C5" s="222"/>
      <c r="D5" s="32" t="s">
        <v>29</v>
      </c>
      <c r="E5" s="32" t="s">
        <v>30</v>
      </c>
      <c r="F5" s="32" t="s">
        <v>31</v>
      </c>
      <c r="G5" s="32" t="s">
        <v>56</v>
      </c>
      <c r="H5" s="32" t="s">
        <v>29</v>
      </c>
      <c r="I5" s="32" t="s">
        <v>30</v>
      </c>
      <c r="J5" s="32" t="s">
        <v>31</v>
      </c>
      <c r="K5" s="32" t="s">
        <v>56</v>
      </c>
      <c r="L5" s="73" t="s">
        <v>100</v>
      </c>
    </row>
    <row r="6" spans="1:12" s="33" customFormat="1" ht="39" customHeight="1">
      <c r="A6" s="43">
        <v>1</v>
      </c>
      <c r="B6" s="45" t="s">
        <v>97</v>
      </c>
      <c r="C6" s="43" t="s">
        <v>81</v>
      </c>
      <c r="D6" s="43" t="s">
        <v>81</v>
      </c>
      <c r="E6" s="43" t="s">
        <v>78</v>
      </c>
      <c r="F6" s="43" t="s">
        <v>77</v>
      </c>
      <c r="G6" s="43" t="s">
        <v>95</v>
      </c>
      <c r="H6" s="115" t="s">
        <v>81</v>
      </c>
      <c r="I6" s="43" t="s">
        <v>74</v>
      </c>
      <c r="J6" s="43" t="s">
        <v>77</v>
      </c>
      <c r="K6" s="107" t="s">
        <v>136</v>
      </c>
      <c r="L6" s="72"/>
    </row>
    <row r="7" spans="1:12" s="33" customFormat="1" ht="37.5" customHeight="1">
      <c r="A7" s="43">
        <v>2</v>
      </c>
      <c r="B7" s="45" t="s">
        <v>98</v>
      </c>
      <c r="C7" s="43" t="s">
        <v>75</v>
      </c>
      <c r="D7" s="43" t="s">
        <v>75</v>
      </c>
      <c r="E7" s="43" t="s">
        <v>75</v>
      </c>
      <c r="F7" s="43" t="s">
        <v>77</v>
      </c>
      <c r="G7" s="43" t="s">
        <v>95</v>
      </c>
      <c r="H7" s="43" t="s">
        <v>75</v>
      </c>
      <c r="I7" s="43" t="s">
        <v>75</v>
      </c>
      <c r="J7" s="43" t="s">
        <v>77</v>
      </c>
      <c r="K7" s="107" t="s">
        <v>136</v>
      </c>
      <c r="L7" s="72"/>
    </row>
    <row r="8" spans="1:12" s="33" customFormat="1" ht="34.5" customHeight="1">
      <c r="A8" s="7">
        <v>3</v>
      </c>
      <c r="B8" s="45" t="s">
        <v>99</v>
      </c>
      <c r="C8" s="43" t="s">
        <v>72</v>
      </c>
      <c r="D8" s="43" t="s">
        <v>72</v>
      </c>
      <c r="E8" s="43" t="s">
        <v>72</v>
      </c>
      <c r="F8" s="43" t="s">
        <v>77</v>
      </c>
      <c r="G8" s="43" t="s">
        <v>95</v>
      </c>
      <c r="H8" s="43" t="s">
        <v>72</v>
      </c>
      <c r="I8" s="43" t="s">
        <v>72</v>
      </c>
      <c r="J8" s="43" t="s">
        <v>77</v>
      </c>
      <c r="K8" s="107" t="s">
        <v>136</v>
      </c>
      <c r="L8" s="72"/>
    </row>
    <row r="9" spans="1:12" s="33" customFormat="1" ht="30.65" customHeight="1">
      <c r="A9" s="43">
        <v>4</v>
      </c>
      <c r="B9" s="45" t="s">
        <v>3</v>
      </c>
      <c r="C9" s="43" t="s">
        <v>89</v>
      </c>
      <c r="D9" s="43" t="s">
        <v>89</v>
      </c>
      <c r="E9" s="43" t="s">
        <v>83</v>
      </c>
      <c r="F9" s="43" t="s">
        <v>72</v>
      </c>
      <c r="G9" s="43" t="s">
        <v>95</v>
      </c>
      <c r="H9" s="43" t="s">
        <v>89</v>
      </c>
      <c r="I9" s="43" t="s">
        <v>86</v>
      </c>
      <c r="J9" s="43" t="s">
        <v>75</v>
      </c>
      <c r="K9" s="107" t="s">
        <v>136</v>
      </c>
      <c r="L9" s="72"/>
    </row>
    <row r="10" spans="1:12" s="33" customFormat="1" ht="30.75" customHeight="1">
      <c r="A10" s="43">
        <v>5</v>
      </c>
      <c r="B10" s="45" t="s">
        <v>4</v>
      </c>
      <c r="C10" s="43" t="s">
        <v>86</v>
      </c>
      <c r="D10" s="43" t="s">
        <v>86</v>
      </c>
      <c r="E10" s="43" t="s">
        <v>81</v>
      </c>
      <c r="F10" s="43">
        <v>1</v>
      </c>
      <c r="G10" s="43" t="s">
        <v>95</v>
      </c>
      <c r="H10" s="43" t="s">
        <v>86</v>
      </c>
      <c r="I10" s="43" t="s">
        <v>82</v>
      </c>
      <c r="J10" s="43" t="s">
        <v>71</v>
      </c>
      <c r="K10" s="107" t="s">
        <v>136</v>
      </c>
      <c r="L10" s="74" t="s">
        <v>95</v>
      </c>
    </row>
    <row r="11" spans="1:12" s="33" customFormat="1" ht="30.75" customHeight="1">
      <c r="A11" s="43">
        <v>6</v>
      </c>
      <c r="B11" s="45" t="s">
        <v>8</v>
      </c>
      <c r="C11" s="43" t="s">
        <v>86</v>
      </c>
      <c r="D11" s="43" t="s">
        <v>86</v>
      </c>
      <c r="E11" s="43" t="s">
        <v>74</v>
      </c>
      <c r="F11" s="43" t="s">
        <v>71</v>
      </c>
      <c r="G11" s="43" t="s">
        <v>95</v>
      </c>
      <c r="H11" s="43" t="s">
        <v>86</v>
      </c>
      <c r="I11" s="43" t="s">
        <v>74</v>
      </c>
      <c r="J11" s="43" t="s">
        <v>71</v>
      </c>
      <c r="K11" s="107" t="s">
        <v>136</v>
      </c>
      <c r="L11" s="72"/>
    </row>
    <row r="12" spans="1:12" s="33" customFormat="1" ht="30.75" customHeight="1">
      <c r="A12" s="144">
        <v>7</v>
      </c>
      <c r="B12" s="145" t="s">
        <v>7</v>
      </c>
      <c r="C12" s="144" t="s">
        <v>167</v>
      </c>
      <c r="D12" s="146" t="s">
        <v>167</v>
      </c>
      <c r="E12" s="146" t="s">
        <v>168</v>
      </c>
      <c r="F12" s="146" t="s">
        <v>77</v>
      </c>
      <c r="G12" s="146" t="s">
        <v>95</v>
      </c>
      <c r="H12" s="146" t="s">
        <v>167</v>
      </c>
      <c r="I12" s="146" t="s">
        <v>169</v>
      </c>
      <c r="J12" s="146" t="s">
        <v>170</v>
      </c>
      <c r="K12" s="147" t="s">
        <v>136</v>
      </c>
      <c r="L12" s="148"/>
    </row>
    <row r="13" spans="1:12" s="33" customFormat="1" ht="30.75" customHeight="1">
      <c r="A13" s="43">
        <v>8</v>
      </c>
      <c r="B13" s="46" t="s">
        <v>6</v>
      </c>
      <c r="C13" s="7" t="s">
        <v>80</v>
      </c>
      <c r="D13" s="43" t="s">
        <v>80</v>
      </c>
      <c r="E13" s="43" t="s">
        <v>78</v>
      </c>
      <c r="F13" s="43" t="s">
        <v>71</v>
      </c>
      <c r="G13" s="43" t="s">
        <v>95</v>
      </c>
      <c r="H13" s="43" t="s">
        <v>80</v>
      </c>
      <c r="I13" s="43" t="s">
        <v>74</v>
      </c>
      <c r="J13" s="43" t="s">
        <v>72</v>
      </c>
      <c r="K13" s="107" t="s">
        <v>136</v>
      </c>
      <c r="L13" s="72"/>
    </row>
    <row r="14" spans="1:12" s="33" customFormat="1" ht="39">
      <c r="A14" s="43">
        <v>9</v>
      </c>
      <c r="B14" s="45" t="s">
        <v>5</v>
      </c>
      <c r="C14" s="43" t="s">
        <v>80</v>
      </c>
      <c r="D14" s="43" t="s">
        <v>80</v>
      </c>
      <c r="E14" s="43" t="s">
        <v>75</v>
      </c>
      <c r="F14" s="43" t="s">
        <v>77</v>
      </c>
      <c r="G14" s="71" t="s">
        <v>96</v>
      </c>
      <c r="H14" s="43" t="s">
        <v>80</v>
      </c>
      <c r="I14" s="43" t="s">
        <v>78</v>
      </c>
      <c r="J14" s="43" t="s">
        <v>77</v>
      </c>
      <c r="K14" s="43" t="s">
        <v>95</v>
      </c>
      <c r="L14" s="72"/>
    </row>
    <row r="15" spans="1:12" s="33" customFormat="1" ht="39">
      <c r="A15" s="43">
        <v>10</v>
      </c>
      <c r="B15" s="45" t="s">
        <v>9</v>
      </c>
      <c r="C15" s="43" t="s">
        <v>80</v>
      </c>
      <c r="D15" s="43" t="s">
        <v>80</v>
      </c>
      <c r="E15" s="43" t="s">
        <v>78</v>
      </c>
      <c r="F15" s="43" t="s">
        <v>77</v>
      </c>
      <c r="G15" s="71" t="s">
        <v>96</v>
      </c>
      <c r="H15" s="43" t="s">
        <v>80</v>
      </c>
      <c r="I15" s="43" t="s">
        <v>78</v>
      </c>
      <c r="J15" s="43" t="s">
        <v>71</v>
      </c>
      <c r="K15" s="43" t="s">
        <v>95</v>
      </c>
      <c r="L15" s="72"/>
    </row>
    <row r="16" spans="1:12" s="33" customFormat="1" ht="63" customHeight="1">
      <c r="A16" s="43">
        <v>11</v>
      </c>
      <c r="B16" s="45" t="s">
        <v>10</v>
      </c>
      <c r="C16" s="43" t="s">
        <v>83</v>
      </c>
      <c r="D16" s="43" t="s">
        <v>83</v>
      </c>
      <c r="E16" s="43" t="s">
        <v>72</v>
      </c>
      <c r="F16" s="43" t="s">
        <v>77</v>
      </c>
      <c r="G16" s="43" t="s">
        <v>73</v>
      </c>
      <c r="H16" s="43" t="s">
        <v>83</v>
      </c>
      <c r="I16" s="43" t="s">
        <v>72</v>
      </c>
      <c r="J16" s="43" t="s">
        <v>77</v>
      </c>
      <c r="K16" s="107" t="s">
        <v>137</v>
      </c>
      <c r="L16" s="72"/>
    </row>
    <row r="17" spans="1:12" s="33" customFormat="1" ht="30.75" customHeight="1">
      <c r="A17" s="43">
        <v>12</v>
      </c>
      <c r="B17" s="45" t="s">
        <v>11</v>
      </c>
      <c r="C17" s="43" t="s">
        <v>82</v>
      </c>
      <c r="D17" s="43" t="s">
        <v>82</v>
      </c>
      <c r="E17" s="43" t="s">
        <v>72</v>
      </c>
      <c r="F17" s="43" t="s">
        <v>77</v>
      </c>
      <c r="G17" s="71" t="s">
        <v>96</v>
      </c>
      <c r="H17" s="43" t="s">
        <v>82</v>
      </c>
      <c r="I17" s="43" t="s">
        <v>72</v>
      </c>
      <c r="J17" s="43" t="s">
        <v>77</v>
      </c>
      <c r="K17" s="43" t="s">
        <v>95</v>
      </c>
      <c r="L17" s="72"/>
    </row>
    <row r="18" spans="1:12" ht="30.75" customHeight="1">
      <c r="A18" s="34"/>
      <c r="B18" s="50" t="s">
        <v>27</v>
      </c>
      <c r="C18" s="29" t="s">
        <v>76</v>
      </c>
      <c r="D18" s="70" t="s">
        <v>76</v>
      </c>
      <c r="E18" s="70" t="s">
        <v>93</v>
      </c>
      <c r="F18" s="70" t="s">
        <v>74</v>
      </c>
      <c r="G18" s="70">
        <f>COUNTIF(G6:G17,"X")</f>
        <v>8</v>
      </c>
      <c r="H18" s="70" t="s">
        <v>76</v>
      </c>
      <c r="I18" s="70" t="s">
        <v>94</v>
      </c>
      <c r="J18" s="70" t="s">
        <v>82</v>
      </c>
      <c r="K18" s="70">
        <f>COUNTIF(K6:K17,"X")</f>
        <v>3</v>
      </c>
      <c r="L18" s="104">
        <v>1</v>
      </c>
    </row>
    <row r="19" spans="1:12" ht="30.75" customHeight="1"/>
  </sheetData>
  <sortState xmlns:xlrd2="http://schemas.microsoft.com/office/spreadsheetml/2017/richdata2" ref="A6:L17">
    <sortCondition ref="A6:A17"/>
  </sortState>
  <mergeCells count="8">
    <mergeCell ref="A3:L3"/>
    <mergeCell ref="A2:L2"/>
    <mergeCell ref="A1:L1"/>
    <mergeCell ref="A4:A5"/>
    <mergeCell ref="B4:B5"/>
    <mergeCell ref="D4:G4"/>
    <mergeCell ref="C4:C5"/>
    <mergeCell ref="H4:L4"/>
  </mergeCells>
  <pageMargins left="0.75" right="0.45" top="0.5" bottom="0.5" header="0.3" footer="0.3"/>
  <pageSetup paperSize="9" scale="70" fitToHeight="0" orientation="portrait" r:id="rId1"/>
  <headerFooter>
    <oddFooter>&amp;RPLIV_chitieuhuyen</oddFooter>
  </headerFooter>
  <ignoredErrors>
    <ignoredError sqref="C18:F18 H18:J18 C6:J11 C13:J17 F12:G1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9"/>
  <sheetViews>
    <sheetView topLeftCell="A7" zoomScale="80" zoomScaleNormal="80" workbookViewId="0">
      <selection activeCell="I16" sqref="I16"/>
    </sheetView>
  </sheetViews>
  <sheetFormatPr defaultColWidth="9" defaultRowHeight="30" customHeight="1"/>
  <cols>
    <col min="1" max="1" width="7.33203125" style="24" customWidth="1"/>
    <col min="2" max="2" width="28.25" style="19" customWidth="1"/>
    <col min="3" max="4" width="15.08203125" style="8" customWidth="1"/>
    <col min="5" max="5" width="16.58203125" style="8" customWidth="1"/>
    <col min="6" max="16384" width="9" style="8"/>
  </cols>
  <sheetData>
    <row r="1" spans="1:7" ht="37.5" customHeight="1">
      <c r="A1" s="167" t="s">
        <v>141</v>
      </c>
      <c r="B1" s="167"/>
      <c r="C1" s="167"/>
      <c r="D1" s="167"/>
      <c r="E1" s="167"/>
    </row>
    <row r="2" spans="1:7" ht="24.65" customHeight="1">
      <c r="A2" s="168" t="s">
        <v>124</v>
      </c>
      <c r="B2" s="168"/>
      <c r="C2" s="168"/>
      <c r="D2" s="168"/>
      <c r="E2" s="168"/>
    </row>
    <row r="3" spans="1:7" ht="27" customHeight="1">
      <c r="A3" s="181" t="s">
        <v>125</v>
      </c>
      <c r="B3" s="181"/>
      <c r="C3" s="181"/>
      <c r="D3" s="181"/>
      <c r="E3" s="181"/>
    </row>
    <row r="4" spans="1:7" s="21" customFormat="1" ht="29.15" customHeight="1">
      <c r="A4" s="204" t="s">
        <v>12</v>
      </c>
      <c r="B4" s="204" t="s">
        <v>17</v>
      </c>
      <c r="C4" s="194" t="s">
        <v>36</v>
      </c>
      <c r="D4" s="194" t="s">
        <v>34</v>
      </c>
      <c r="E4" s="194"/>
      <c r="F4" s="194" t="s">
        <v>144</v>
      </c>
      <c r="G4" s="194" t="s">
        <v>162</v>
      </c>
    </row>
    <row r="5" spans="1:7" s="21" customFormat="1" ht="29.5" customHeight="1">
      <c r="A5" s="204"/>
      <c r="B5" s="204"/>
      <c r="C5" s="194"/>
      <c r="D5" s="14" t="s">
        <v>67</v>
      </c>
      <c r="E5" s="14" t="s">
        <v>68</v>
      </c>
      <c r="F5" s="194"/>
      <c r="G5" s="194"/>
    </row>
    <row r="6" spans="1:7" s="21" customFormat="1" ht="26.25" customHeight="1">
      <c r="A6" s="22" t="s">
        <v>13</v>
      </c>
      <c r="B6" s="22" t="s">
        <v>14</v>
      </c>
      <c r="C6" s="22">
        <v>1</v>
      </c>
      <c r="D6" s="22">
        <v>2</v>
      </c>
      <c r="E6" s="22" t="s">
        <v>70</v>
      </c>
      <c r="F6" s="124"/>
      <c r="G6" s="124"/>
    </row>
    <row r="7" spans="1:7" ht="30" customHeight="1">
      <c r="A7" s="37"/>
      <c r="B7" s="38" t="s">
        <v>23</v>
      </c>
      <c r="C7" s="38">
        <v>94.15</v>
      </c>
      <c r="D7" s="38">
        <v>95.01</v>
      </c>
      <c r="E7" s="68">
        <f t="shared" ref="E7" si="0">D7-C7</f>
        <v>0.85999999999999943</v>
      </c>
      <c r="F7" s="17"/>
      <c r="G7" s="17"/>
    </row>
    <row r="8" spans="1:7" ht="29.5" customHeight="1">
      <c r="A8" s="16">
        <v>1</v>
      </c>
      <c r="B8" s="6" t="s">
        <v>0</v>
      </c>
      <c r="C8" s="62">
        <v>97</v>
      </c>
      <c r="D8" s="116">
        <v>97.5</v>
      </c>
      <c r="E8" s="69">
        <f>D8-C8</f>
        <v>0.5</v>
      </c>
      <c r="F8" s="17"/>
      <c r="G8" s="17"/>
    </row>
    <row r="9" spans="1:7" ht="37" customHeight="1">
      <c r="A9" s="16">
        <v>2</v>
      </c>
      <c r="B9" s="6" t="s">
        <v>1</v>
      </c>
      <c r="C9" s="16">
        <v>91.72</v>
      </c>
      <c r="D9" s="116" t="s">
        <v>140</v>
      </c>
      <c r="E9" s="105" t="s">
        <v>139</v>
      </c>
      <c r="F9" s="17"/>
      <c r="G9" s="17"/>
    </row>
    <row r="10" spans="1:7" ht="30" customHeight="1">
      <c r="A10" s="16">
        <v>3</v>
      </c>
      <c r="B10" s="6" t="s">
        <v>2</v>
      </c>
      <c r="C10" s="16">
        <v>88.01</v>
      </c>
      <c r="D10" s="116">
        <v>90</v>
      </c>
      <c r="E10" s="69">
        <f>D10-C10</f>
        <v>1.9899999999999949</v>
      </c>
      <c r="F10" s="17"/>
      <c r="G10" s="17"/>
    </row>
    <row r="11" spans="1:7" ht="30" customHeight="1">
      <c r="A11" s="16">
        <v>4</v>
      </c>
      <c r="B11" s="6" t="s">
        <v>3</v>
      </c>
      <c r="C11" s="16">
        <v>96.01</v>
      </c>
      <c r="D11" s="116">
        <v>97.5</v>
      </c>
      <c r="E11" s="69">
        <f>D11-C11</f>
        <v>1.4899999999999949</v>
      </c>
      <c r="F11" s="17"/>
      <c r="G11" s="17"/>
    </row>
    <row r="12" spans="1:7" ht="37" customHeight="1">
      <c r="A12" s="16">
        <v>5</v>
      </c>
      <c r="B12" s="6" t="s">
        <v>4</v>
      </c>
      <c r="C12" s="16">
        <v>95.01</v>
      </c>
      <c r="D12" s="116" t="s">
        <v>138</v>
      </c>
      <c r="E12" s="105" t="s">
        <v>139</v>
      </c>
      <c r="F12" s="17"/>
      <c r="G12" s="17"/>
    </row>
    <row r="13" spans="1:7" ht="30" customHeight="1">
      <c r="A13" s="16">
        <v>6</v>
      </c>
      <c r="B13" s="6" t="s">
        <v>8</v>
      </c>
      <c r="C13" s="62">
        <v>88</v>
      </c>
      <c r="D13" s="116">
        <v>90</v>
      </c>
      <c r="E13" s="69">
        <f t="shared" ref="E13:E18" si="1">D13-C13</f>
        <v>2</v>
      </c>
      <c r="F13" s="17"/>
      <c r="G13" s="17"/>
    </row>
    <row r="14" spans="1:7" ht="30" customHeight="1">
      <c r="A14" s="135">
        <v>7</v>
      </c>
      <c r="B14" s="136" t="s">
        <v>7</v>
      </c>
      <c r="C14" s="135">
        <v>92.16</v>
      </c>
      <c r="D14" s="137">
        <v>93</v>
      </c>
      <c r="E14" s="138">
        <f t="shared" si="1"/>
        <v>0.84000000000000341</v>
      </c>
      <c r="F14" s="139" t="s">
        <v>185</v>
      </c>
      <c r="G14" s="139"/>
    </row>
    <row r="15" spans="1:7" ht="30" customHeight="1">
      <c r="A15" s="16">
        <v>8</v>
      </c>
      <c r="B15" s="6" t="s">
        <v>6</v>
      </c>
      <c r="C15" s="16">
        <v>94.51</v>
      </c>
      <c r="D15" s="116">
        <v>95.5</v>
      </c>
      <c r="E15" s="69">
        <f t="shared" si="1"/>
        <v>0.98999999999999488</v>
      </c>
      <c r="F15" s="17"/>
      <c r="G15" s="17"/>
    </row>
    <row r="16" spans="1:7" ht="30" customHeight="1">
      <c r="A16" s="16">
        <v>9</v>
      </c>
      <c r="B16" s="6" t="s">
        <v>5</v>
      </c>
      <c r="C16" s="62">
        <v>98</v>
      </c>
      <c r="D16" s="116">
        <v>98.5</v>
      </c>
      <c r="E16" s="69">
        <f t="shared" si="1"/>
        <v>0.5</v>
      </c>
      <c r="F16" s="17"/>
      <c r="G16" s="17"/>
    </row>
    <row r="17" spans="1:7" ht="30" customHeight="1">
      <c r="A17" s="16">
        <v>10</v>
      </c>
      <c r="B17" s="6" t="s">
        <v>9</v>
      </c>
      <c r="C17" s="16">
        <v>95.01</v>
      </c>
      <c r="D17" s="116">
        <v>96</v>
      </c>
      <c r="E17" s="69">
        <f t="shared" si="1"/>
        <v>0.98999999999999488</v>
      </c>
      <c r="F17" s="17"/>
      <c r="G17" s="17"/>
    </row>
    <row r="18" spans="1:7" ht="30" customHeight="1">
      <c r="A18" s="16">
        <v>11</v>
      </c>
      <c r="B18" s="6" t="s">
        <v>10</v>
      </c>
      <c r="C18" s="16">
        <v>95.01</v>
      </c>
      <c r="D18" s="116">
        <v>96</v>
      </c>
      <c r="E18" s="69">
        <f t="shared" si="1"/>
        <v>0.98999999999999488</v>
      </c>
      <c r="F18" s="17"/>
      <c r="G18" s="17"/>
    </row>
    <row r="19" spans="1:7" ht="37.5" customHeight="1">
      <c r="A19" s="16">
        <v>12</v>
      </c>
      <c r="B19" s="6" t="s">
        <v>11</v>
      </c>
      <c r="C19" s="116">
        <v>100</v>
      </c>
      <c r="D19" s="116">
        <v>100</v>
      </c>
      <c r="E19" s="105" t="s">
        <v>126</v>
      </c>
      <c r="F19" s="17"/>
      <c r="G19" s="17"/>
    </row>
  </sheetData>
  <sortState xmlns:xlrd2="http://schemas.microsoft.com/office/spreadsheetml/2017/richdata2" ref="A8:E19">
    <sortCondition ref="A8:A19"/>
  </sortState>
  <mergeCells count="9">
    <mergeCell ref="F4:F5"/>
    <mergeCell ref="G4:G5"/>
    <mergeCell ref="A1:E1"/>
    <mergeCell ref="C4:C5"/>
    <mergeCell ref="A4:A5"/>
    <mergeCell ref="B4:B5"/>
    <mergeCell ref="D4:E4"/>
    <mergeCell ref="A2:E2"/>
    <mergeCell ref="A3:E3"/>
  </mergeCells>
  <pageMargins left="0.75" right="0.45" top="0.5" bottom="0.5" header="0.3" footer="0.3"/>
  <pageSetup paperSize="9" fitToHeight="0" orientation="portrait" r:id="rId1"/>
  <headerFooter>
    <oddFooter>&amp;RPLIV_chitieuhuyen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M E A A B Q S w M E F A A C A A g A p l 2 W W a x K a 8 q k A A A A 9 g A A A B I A H A B D b 2 5 m a W c v U G F j a 2 F n Z S 5 4 b W w g o h g A K K A U A A A A A A A A A A A A A A A A A A A A A A A A A A A A h Y 9 N D o I w F I S v Q r q n P 7 A h 5 F E X b i U x I R q 3 D V R o h I e h x X I 3 F x 7 J K 4 h R 1 J 3 L m f k m m b l f b 7 C a u j a 4 6 M G a H j M i K C e B x r K v D N Y Z G d 0 x T M h K w l a V J 1 X r Y I b R p p M 1 G W m c O 6 e M e e + p j 2 k / 1 C z i X L B D v i n K R n c q N G i d w l K T T 6 v 6 3 y I S 9 q 8 x M q I i T q h I O O X A F h N y g 1 8 g m v c + 0 x 8 T 1 m P r x k F L j e G u A L Z I Y O 8 P 8 g F Q S w M E F A A C A A g A p l 2 W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Z d l l k q M u n r T Q E A A M k G A A A T A B w A R m 9 y b X V s Y X M v U 2 V j d G l v b j E u b S C i G A A o o B Q A A A A A A A A A A A A A A A A A A A A A A A A A A A D d l E 9 r g z A Y h + + C 3 + E l v S i I N L r u L x 6 G Z d D D V k F 7 0 h 6 y m t Z C T I q J b K P 0 u 0 9 b W x i Y Q a G H 0 l w C z / u S v D / y E E k X a i 0 4 x I c d v 5 i G a c i C V D S H A U r I J 6 P D I Q Y r I i s K 2 E Y Q A K P K N K B Z s a i r B W 1 I l C / d f a u 0 3 t a M u q H g i n I l L R Q + Z z N J K 5 m 9 x r M 4 G 4 s v z g T J Z R Y V N b B 6 A S P g K 8 I L K A h f O T A N p 5 E D H 8 m 7 u 8 m X y H Y g n Z Q b R s v m L N J O F y D s + m h u O 4 f 7 T 9 M F 3 S j b d J I H p 6 H R f J e O i S L z r n 2 A w v a a J l j y s 6 F t k n 2 n m 1 S E y 6 W o y l C w u u R t U V r H Q 5 z t F h 0 4 R g 6 o p g a K f q u d A 0 f u a b i v 4 X c a P t L w e w 1 / 0 P B H D X / S c D z U F X S J s S 4 y 1 m X G f 0 P v b N N Y 8 9 5 X 6 f X P 6 / z z r t I / r 9 8 / 7 x L + e b f q 3 7 k K + J 0 C / l U q 4 P c r 4 F 9 C A f 9 W F T j / C / p P m l 9 Q S w E C L Q A U A A I A C A C m X Z Z Z r E p r y q Q A A A D 2 A A A A E g A A A A A A A A A A A A A A A A A A A A A A Q 2 9 u Z m l n L 1 B h Y 2 t h Z 2 U u e G 1 s U E s B A i 0 A F A A C A A g A p l 2 W W Q / K 6 a u k A A A A 6 Q A A A B M A A A A A A A A A A A A A A A A A 8 A A A A F t D b 2 5 0 Z W 5 0 X 1 R 5 c G V z X S 5 4 b W x Q S w E C L Q A U A A I A C A C m X Z Z Z K j L p 6 0 0 B A A D J B g A A E w A A A A A A A A A A A A A A A A D h A Q A A R m 9 y b X V s Y X M v U 2 V j d G l v b j E u b V B L B Q Y A A A A A A w A D A M I A A A B 7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s K w A A A A A A A E o r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S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j M T c z M z A 0 Y y 0 4 Z D A y L T Q z O D I t O G U w Y S 1 i Z D F k M D I 1 O W I 5 M D c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j J U M D Q 6 M j E 6 M D M u N T I y M z Q x N 1 o i I C 8 + P E V u d H J 5 I F R 5 c G U 9 I k Z p b G x D b 2 x 1 b W 5 U e X B l c y I g V m F s d W U 9 I n N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S A o U G F n Z S A x K S 9 B d X R v U m V t b 3 Z l Z E N v b H V t b n M x L n t D b 2 x 1 b W 4 x L D B 9 J n F 1 b 3 Q 7 L C Z x d W 9 0 O 1 N l Y 3 R p b 2 4 x L 1 R h Y m x l M D A x I C h Q Y W d l I D E p L 0 F 1 d G 9 S Z W 1 v d m V k Q 2 9 s d W 1 u c z E u e 0 N v b H V t b j I s M X 0 m c X V v d D s s J n F 1 b 3 Q 7 U 2 V j d G l v b j E v V G F i b G U w M D E g K F B h Z 2 U g M S k v Q X V 0 b 1 J l b W 9 2 Z W R D b 2 x 1 b W 5 z M S 5 7 Q 2 9 s d W 1 u M y w y f S Z x d W 9 0 O y w m c X V v d D t T Z W N 0 a W 9 u M S 9 U Y W J s Z T A w M S A o U G F n Z S A x K S 9 B d X R v U m V t b 3 Z l Z E N v b H V t b n M x L n t D b 2 x 1 b W 4 0 L D N 9 J n F 1 b 3 Q 7 L C Z x d W 9 0 O 1 N l Y 3 R p b 2 4 x L 1 R h Y m x l M D A x I C h Q Y W d l I D E p L 0 F 1 d G 9 S Z W 1 v d m V k Q 2 9 s d W 1 u c z E u e 0 N v b H V t b j U s N H 0 m c X V v d D s s J n F 1 b 3 Q 7 U 2 V j d G l v b j E v V G F i b G U w M D E g K F B h Z 2 U g M S k v Q X V 0 b 1 J l b W 9 2 Z W R D b 2 x 1 b W 5 z M S 5 7 Q 2 9 s d W 1 u N i w 1 f S Z x d W 9 0 O y w m c X V v d D t T Z W N 0 a W 9 u M S 9 U Y W J s Z T A w M S A o U G F n Z S A x K S 9 B d X R v U m V t b 3 Z l Z E N v b H V t b n M x L n t D b 2 x 1 b W 4 3 L D Z 9 J n F 1 b 3 Q 7 L C Z x d W 9 0 O 1 N l Y 3 R p b 2 4 x L 1 R h Y m x l M D A x I C h Q Y W d l I D E p L 0 F 1 d G 9 S Z W 1 v d m V k Q 2 9 s d W 1 u c z E u e 0 N v b H V t b j g s N 3 0 m c X V v d D s s J n F 1 b 3 Q 7 U 2 V j d G l v b j E v V G F i b G U w M D E g K F B h Z 2 U g M S k v Q X V 0 b 1 J l b W 9 2 Z W R D b 2 x 1 b W 5 z M S 5 7 Q 2 9 s d W 1 u O S w 4 f S Z x d W 9 0 O y w m c X V v d D t T Z W N 0 a W 9 u M S 9 U Y W J s Z T A w M S A o U G F n Z S A x K S 9 B d X R v U m V t b 3 Z l Z E N v b H V t b n M x L n t D b 2 x 1 b W 4 x M C w 5 f S Z x d W 9 0 O y w m c X V v d D t T Z W N 0 a W 9 u M S 9 U Y W J s Z T A w M S A o U G F n Z S A x K S 9 B d X R v U m V t b 3 Z l Z E N v b H V t b n M x L n t D b 2 x 1 b W 4 x M S w x M H 0 m c X V v d D s s J n F 1 b 3 Q 7 U 2 V j d G l v b j E v V G F i b G U w M D E g K F B h Z 2 U g M S k v Q X V 0 b 1 J l b W 9 2 Z W R D b 2 x 1 b W 5 z M S 5 7 Q 2 9 s d W 1 u M T I s M T F 9 J n F 1 b 3 Q 7 L C Z x d W 9 0 O 1 N l Y 3 R p b 2 4 x L 1 R h Y m x l M D A x I C h Q Y W d l I D E p L 0 F 1 d G 9 S Z W 1 v d m V k Q 2 9 s d W 1 u c z E u e 0 N v b H V t b j E z L D E y f S Z x d W 9 0 O y w m c X V v d D t T Z W N 0 a W 9 u M S 9 U Y W J s Z T A w M S A o U G F n Z S A x K S 9 B d X R v U m V t b 3 Z l Z E N v b H V t b n M x L n t D b 2 x 1 b W 4 x N C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R h Y m x l M D A x I C h Q Y W d l I D E p L 0 F 1 d G 9 S Z W 1 v d m V k Q 2 9 s d W 1 u c z E u e 0 N v b H V t b j E s M H 0 m c X V v d D s s J n F 1 b 3 Q 7 U 2 V j d G l v b j E v V G F i b G U w M D E g K F B h Z 2 U g M S k v Q X V 0 b 1 J l b W 9 2 Z W R D b 2 x 1 b W 5 z M S 5 7 Q 2 9 s d W 1 u M i w x f S Z x d W 9 0 O y w m c X V v d D t T Z W N 0 a W 9 u M S 9 U Y W J s Z T A w M S A o U G F n Z S A x K S 9 B d X R v U m V t b 3 Z l Z E N v b H V t b n M x L n t D b 2 x 1 b W 4 z L D J 9 J n F 1 b 3 Q 7 L C Z x d W 9 0 O 1 N l Y 3 R p b 2 4 x L 1 R h Y m x l M D A x I C h Q Y W d l I D E p L 0 F 1 d G 9 S Z W 1 v d m V k Q 2 9 s d W 1 u c z E u e 0 N v b H V t b j Q s M 3 0 m c X V v d D s s J n F 1 b 3 Q 7 U 2 V j d G l v b j E v V G F i b G U w M D E g K F B h Z 2 U g M S k v Q X V 0 b 1 J l b W 9 2 Z W R D b 2 x 1 b W 5 z M S 5 7 Q 2 9 s d W 1 u N S w 0 f S Z x d W 9 0 O y w m c X V v d D t T Z W N 0 a W 9 u M S 9 U Y W J s Z T A w M S A o U G F n Z S A x K S 9 B d X R v U m V t b 3 Z l Z E N v b H V t b n M x L n t D b 2 x 1 b W 4 2 L D V 9 J n F 1 b 3 Q 7 L C Z x d W 9 0 O 1 N l Y 3 R p b 2 4 x L 1 R h Y m x l M D A x I C h Q Y W d l I D E p L 0 F 1 d G 9 S Z W 1 v d m V k Q 2 9 s d W 1 u c z E u e 0 N v b H V t b j c s N n 0 m c X V v d D s s J n F 1 b 3 Q 7 U 2 V j d G l v b j E v V G F i b G U w M D E g K F B h Z 2 U g M S k v Q X V 0 b 1 J l b W 9 2 Z W R D b 2 x 1 b W 5 z M S 5 7 Q 2 9 s d W 1 u O C w 3 f S Z x d W 9 0 O y w m c X V v d D t T Z W N 0 a W 9 u M S 9 U Y W J s Z T A w M S A o U G F n Z S A x K S 9 B d X R v U m V t b 3 Z l Z E N v b H V t b n M x L n t D b 2 x 1 b W 4 5 L D h 9 J n F 1 b 3 Q 7 L C Z x d W 9 0 O 1 N l Y 3 R p b 2 4 x L 1 R h Y m x l M D A x I C h Q Y W d l I D E p L 0 F 1 d G 9 S Z W 1 v d m V k Q 2 9 s d W 1 u c z E u e 0 N v b H V t b j E w L D l 9 J n F 1 b 3 Q 7 L C Z x d W 9 0 O 1 N l Y 3 R p b 2 4 x L 1 R h Y m x l M D A x I C h Q Y W d l I D E p L 0 F 1 d G 9 S Z W 1 v d m V k Q 2 9 s d W 1 u c z E u e 0 N v b H V t b j E x L D E w f S Z x d W 9 0 O y w m c X V v d D t T Z W N 0 a W 9 u M S 9 U Y W J s Z T A w M S A o U G F n Z S A x K S 9 B d X R v U m V t b 3 Z l Z E N v b H V t b n M x L n t D b 2 x 1 b W 4 x M i w x M X 0 m c X V v d D s s J n F 1 b 3 Q 7 U 2 V j d G l v b j E v V G F i b G U w M D E g K F B h Z 2 U g M S k v Q X V 0 b 1 J l b W 9 2 Z W R D b 2 x 1 b W 5 z M S 5 7 Q 2 9 s d W 1 u M T M s M T J 9 J n F 1 b 3 Q 7 L C Z x d W 9 0 O 1 N l Y 3 R p b 2 4 x L 1 R h Y m x l M D A x I C h Q Y W d l I D E p L 0 F 1 d G 9 S Z W 1 v d m V k Q 2 9 s d W 1 u c z E u e 0 N v b H V t b j E 0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y J T I w K F B h Z 2 U l M j A y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U z Y z l j Z T k 2 L W E z M D k t N D B j Y i 0 4 Z D U y L W I 0 N 2 M w Y z k 5 N T R k Z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y M l Q w N D o z M j o w O C 4 z N T E 1 M z g w W i I g L z 4 8 R W 5 0 c n k g V H l w Z T 0 i R m l s b E N v b H V t b l R 5 c G V z I i B W Y W x 1 Z T 0 i c 0 J n W U d C Z 1 l H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y I C h Q Y W d l I D I p L 0 F 1 d G 9 S Z W 1 v d m V k Q 2 9 s d W 1 u c z E u e 0 N v b H V t b j E s M H 0 m c X V v d D s s J n F 1 b 3 Q 7 U 2 V j d G l v b j E v V G F i b G U w M D I g K F B h Z 2 U g M i k v Q X V 0 b 1 J l b W 9 2 Z W R D b 2 x 1 b W 5 z M S 5 7 Q 2 9 s d W 1 u M i w x f S Z x d W 9 0 O y w m c X V v d D t T Z W N 0 a W 9 u M S 9 U Y W J s Z T A w M i A o U G F n Z S A y K S 9 B d X R v U m V t b 3 Z l Z E N v b H V t b n M x L n t D b 2 x 1 b W 4 z L D J 9 J n F 1 b 3 Q 7 L C Z x d W 9 0 O 1 N l Y 3 R p b 2 4 x L 1 R h Y m x l M D A y I C h Q Y W d l I D I p L 0 F 1 d G 9 S Z W 1 v d m V k Q 2 9 s d W 1 u c z E u e 0 N v b H V t b j Q s M 3 0 m c X V v d D s s J n F 1 b 3 Q 7 U 2 V j d G l v b j E v V G F i b G U w M D I g K F B h Z 2 U g M i k v Q X V 0 b 1 J l b W 9 2 Z W R D b 2 x 1 b W 5 z M S 5 7 Q 2 9 s d W 1 u N S w 0 f S Z x d W 9 0 O y w m c X V v d D t T Z W N 0 a W 9 u M S 9 U Y W J s Z T A w M i A o U G F n Z S A y K S 9 B d X R v U m V t b 3 Z l Z E N v b H V t b n M x L n t D b 2 x 1 b W 4 2 L D V 9 J n F 1 b 3 Q 7 L C Z x d W 9 0 O 1 N l Y 3 R p b 2 4 x L 1 R h Y m x l M D A y I C h Q Y W d l I D I p L 0 F 1 d G 9 S Z W 1 v d m V k Q 2 9 s d W 1 u c z E u e 0 N v b H V t b j c s N n 0 m c X V v d D s s J n F 1 b 3 Q 7 U 2 V j d G l v b j E v V G F i b G U w M D I g K F B h Z 2 U g M i k v Q X V 0 b 1 J l b W 9 2 Z W R D b 2 x 1 b W 5 z M S 5 7 Q 2 9 s d W 1 u O C w 3 f S Z x d W 9 0 O y w m c X V v d D t T Z W N 0 a W 9 u M S 9 U Y W J s Z T A w M i A o U G F n Z S A y K S 9 B d X R v U m V t b 3 Z l Z E N v b H V t b n M x L n t D b 2 x 1 b W 4 5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R h Y m x l M D A y I C h Q Y W d l I D I p L 0 F 1 d G 9 S Z W 1 v d m V k Q 2 9 s d W 1 u c z E u e 0 N v b H V t b j E s M H 0 m c X V v d D s s J n F 1 b 3 Q 7 U 2 V j d G l v b j E v V G F i b G U w M D I g K F B h Z 2 U g M i k v Q X V 0 b 1 J l b W 9 2 Z W R D b 2 x 1 b W 5 z M S 5 7 Q 2 9 s d W 1 u M i w x f S Z x d W 9 0 O y w m c X V v d D t T Z W N 0 a W 9 u M S 9 U Y W J s Z T A w M i A o U G F n Z S A y K S 9 B d X R v U m V t b 3 Z l Z E N v b H V t b n M x L n t D b 2 x 1 b W 4 z L D J 9 J n F 1 b 3 Q 7 L C Z x d W 9 0 O 1 N l Y 3 R p b 2 4 x L 1 R h Y m x l M D A y I C h Q Y W d l I D I p L 0 F 1 d G 9 S Z W 1 v d m V k Q 2 9 s d W 1 u c z E u e 0 N v b H V t b j Q s M 3 0 m c X V v d D s s J n F 1 b 3 Q 7 U 2 V j d G l v b j E v V G F i b G U w M D I g K F B h Z 2 U g M i k v Q X V 0 b 1 J l b W 9 2 Z W R D b 2 x 1 b W 5 z M S 5 7 Q 2 9 s d W 1 u N S w 0 f S Z x d W 9 0 O y w m c X V v d D t T Z W N 0 a W 9 u M S 9 U Y W J s Z T A w M i A o U G F n Z S A y K S 9 B d X R v U m V t b 3 Z l Z E N v b H V t b n M x L n t D b 2 x 1 b W 4 2 L D V 9 J n F 1 b 3 Q 7 L C Z x d W 9 0 O 1 N l Y 3 R p b 2 4 x L 1 R h Y m x l M D A y I C h Q Y W d l I D I p L 0 F 1 d G 9 S Z W 1 v d m V k Q 2 9 s d W 1 u c z E u e 0 N v b H V t b j c s N n 0 m c X V v d D s s J n F 1 b 3 Q 7 U 2 V j d G l v b j E v V G F i b G U w M D I g K F B h Z 2 U g M i k v Q X V 0 b 1 J l b W 9 2 Z W R D b 2 x 1 b W 5 z M S 5 7 Q 2 9 s d W 1 u O C w 3 f S Z x d W 9 0 O y w m c X V v d D t T Z W N 0 a W 9 u M S 9 U Y W J s Z T A w M i A o U G F n Z S A y K S 9 B d X R v U m V t b 3 Z l Z E N v b H V t b n M x L n t D b 2 x 1 b W 4 5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w M i U y M C h Q Y W d l J T I w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I l M j A o U G F n Z S U y M D I p L 1 R h Y m x l M D A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I l M j A o U G F n Z S U y M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M l M j A o U G F n Z S U y M D M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T M w M j c x Y j E t M z M 3 N C 0 0 Y T I 1 L W E 0 M W U t Y j d k N T c 5 Y T F k M D h h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I y V D A 0 O j M 0 O j I 1 L j Y 5 M j E 0 N j l a I i A v P j x F b n R y e S B U e X B l P S J G a W x s Q 2 9 s d W 1 u V H l w Z X M i I F Z h b H V l P S J z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y A o U G F n Z S A z K S 9 B d X R v U m V t b 3 Z l Z E N v b H V t b n M x L n t D b 2 x 1 b W 4 x L D B 9 J n F 1 b 3 Q 7 L C Z x d W 9 0 O 1 N l Y 3 R p b 2 4 x L 1 R h Y m x l M D A z I C h Q Y W d l I D M p L 0 F 1 d G 9 S Z W 1 v d m V k Q 2 9 s d W 1 u c z E u e 0 N v b H V t b j I s M X 0 m c X V v d D s s J n F 1 b 3 Q 7 U 2 V j d G l v b j E v V G F i b G U w M D M g K F B h Z 2 U g M y k v Q X V 0 b 1 J l b W 9 2 Z W R D b 2 x 1 b W 5 z M S 5 7 Q 2 9 s d W 1 u M y w y f S Z x d W 9 0 O y w m c X V v d D t T Z W N 0 a W 9 u M S 9 U Y W J s Z T A w M y A o U G F n Z S A z K S 9 B d X R v U m V t b 3 Z l Z E N v b H V t b n M x L n t D b 2 x 1 b W 4 0 L D N 9 J n F 1 b 3 Q 7 L C Z x d W 9 0 O 1 N l Y 3 R p b 2 4 x L 1 R h Y m x l M D A z I C h Q Y W d l I D M p L 0 F 1 d G 9 S Z W 1 v d m V k Q 2 9 s d W 1 u c z E u e 0 N v b H V t b j U s N H 0 m c X V v d D s s J n F 1 b 3 Q 7 U 2 V j d G l v b j E v V G F i b G U w M D M g K F B h Z 2 U g M y k v Q X V 0 b 1 J l b W 9 2 Z W R D b 2 x 1 b W 5 z M S 5 7 Q 2 9 s d W 1 u N i w 1 f S Z x d W 9 0 O y w m c X V v d D t T Z W N 0 a W 9 u M S 9 U Y W J s Z T A w M y A o U G F n Z S A z K S 9 B d X R v U m V t b 3 Z l Z E N v b H V t b n M x L n t D b 2 x 1 b W 4 3 L D Z 9 J n F 1 b 3 Q 7 L C Z x d W 9 0 O 1 N l Y 3 R p b 2 4 x L 1 R h Y m x l M D A z I C h Q Y W d l I D M p L 0 F 1 d G 9 S Z W 1 v d m V k Q 2 9 s d W 1 u c z E u e 0 N v b H V t b j g s N 3 0 m c X V v d D s s J n F 1 b 3 Q 7 U 2 V j d G l v b j E v V G F i b G U w M D M g K F B h Z 2 U g M y k v Q X V 0 b 1 J l b W 9 2 Z W R D b 2 x 1 b W 5 z M S 5 7 Q 2 9 s d W 1 u O S w 4 f S Z x d W 9 0 O y w m c X V v d D t T Z W N 0 a W 9 u M S 9 U Y W J s Z T A w M y A o U G F n Z S A z K S 9 B d X R v U m V t b 3 Z l Z E N v b H V t b n M x L n t D b 2 x 1 b W 4 x M C w 5 f S Z x d W 9 0 O y w m c X V v d D t T Z W N 0 a W 9 u M S 9 U Y W J s Z T A w M y A o U G F n Z S A z K S 9 B d X R v U m V t b 3 Z l Z E N v b H V t b n M x L n t D b 2 x 1 b W 4 x M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R h Y m x l M D A z I C h Q Y W d l I D M p L 0 F 1 d G 9 S Z W 1 v d m V k Q 2 9 s d W 1 u c z E u e 0 N v b H V t b j E s M H 0 m c X V v d D s s J n F 1 b 3 Q 7 U 2 V j d G l v b j E v V G F i b G U w M D M g K F B h Z 2 U g M y k v Q X V 0 b 1 J l b W 9 2 Z W R D b 2 x 1 b W 5 z M S 5 7 Q 2 9 s d W 1 u M i w x f S Z x d W 9 0 O y w m c X V v d D t T Z W N 0 a W 9 u M S 9 U Y W J s Z T A w M y A o U G F n Z S A z K S 9 B d X R v U m V t b 3 Z l Z E N v b H V t b n M x L n t D b 2 x 1 b W 4 z L D J 9 J n F 1 b 3 Q 7 L C Z x d W 9 0 O 1 N l Y 3 R p b 2 4 x L 1 R h Y m x l M D A z I C h Q Y W d l I D M p L 0 F 1 d G 9 S Z W 1 v d m V k Q 2 9 s d W 1 u c z E u e 0 N v b H V t b j Q s M 3 0 m c X V v d D s s J n F 1 b 3 Q 7 U 2 V j d G l v b j E v V G F i b G U w M D M g K F B h Z 2 U g M y k v Q X V 0 b 1 J l b W 9 2 Z W R D b 2 x 1 b W 5 z M S 5 7 Q 2 9 s d W 1 u N S w 0 f S Z x d W 9 0 O y w m c X V v d D t T Z W N 0 a W 9 u M S 9 U Y W J s Z T A w M y A o U G F n Z S A z K S 9 B d X R v U m V t b 3 Z l Z E N v b H V t b n M x L n t D b 2 x 1 b W 4 2 L D V 9 J n F 1 b 3 Q 7 L C Z x d W 9 0 O 1 N l Y 3 R p b 2 4 x L 1 R h Y m x l M D A z I C h Q Y W d l I D M p L 0 F 1 d G 9 S Z W 1 v d m V k Q 2 9 s d W 1 u c z E u e 0 N v b H V t b j c s N n 0 m c X V v d D s s J n F 1 b 3 Q 7 U 2 V j d G l v b j E v V G F i b G U w M D M g K F B h Z 2 U g M y k v Q X V 0 b 1 J l b W 9 2 Z W R D b 2 x 1 b W 5 z M S 5 7 Q 2 9 s d W 1 u O C w 3 f S Z x d W 9 0 O y w m c X V v d D t T Z W N 0 a W 9 u M S 9 U Y W J s Z T A w M y A o U G F n Z S A z K S 9 B d X R v U m V t b 3 Z l Z E N v b H V t b n M x L n t D b 2 x 1 b W 4 5 L D h 9 J n F 1 b 3 Q 7 L C Z x d W 9 0 O 1 N l Y 3 R p b 2 4 x L 1 R h Y m x l M D A z I C h Q Y W d l I D M p L 0 F 1 d G 9 S Z W 1 v d m V k Q 2 9 s d W 1 u c z E u e 0 N v b H V t b j E w L D l 9 J n F 1 b 3 Q 7 L C Z x d W 9 0 O 1 N l Y 3 R p b 2 4 x L 1 R h Y m x l M D A z I C h Q Y W d l I D M p L 0 F 1 d G 9 S Z W 1 v d m V k Q 2 9 s d W 1 u c z E u e 0 N v b H V t b j E x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w M D M l M j A o U G F n Z S U y M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z J T I w K F B h Z 2 U l M j A z K S 9 U Y W J s Z T A w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z J T I w K F B h Z 2 U l M j A z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l q H n z H c n g Q b T z 4 W f X r w j V A A A A A A I A A A A A A B B m A A A A A Q A A I A A A A O j k I y A V m c U k k / H K 7 I 0 5 x y W / x u j g k j 4 1 3 b J 2 E 2 O / 1 n 6 W A A A A A A 6 A A A A A A g A A I A A A A M I c G 5 p V c d G f B P v W l Q J 4 a E N B v p P n M B H B E 6 6 d K U 4 Y R v / I U A A A A E W 5 C O a d w 6 u Q Z c 5 k q 7 d T C R P n x f K u b 4 B j e e m D k W I 9 H K 4 7 N U d e / o r I y C k B N D M U 2 + F b y Y K r I W Z w 6 H Q K l L H K f 9 S y h 7 6 P Y X D W X B O B 3 b x p R F n d 7 V 2 G Q A A A A G L m i I x u k Q C V 3 p O m O G Z V X 9 Z u z H s o W J Y 0 Y O F G T k w 2 s H v N S I O w j R J + C 3 c t N 5 l 5 C P B l s r J / z x d s x h t U s 2 t f 9 + F e V G 4 = < / D a t a M a s h u p > 
</file>

<file path=customXml/itemProps1.xml><?xml version="1.0" encoding="utf-8"?>
<ds:datastoreItem xmlns:ds="http://schemas.openxmlformats.org/officeDocument/2006/customXml" ds:itemID="{67DF0AF4-46EF-41E2-B470-633505BED0A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1STC. Thu NSNN</vt:lpstr>
      <vt:lpstr>2STC_ĐTC</vt:lpstr>
      <vt:lpstr>3KHĐT. DN</vt:lpstr>
      <vt:lpstr>4KHĐT. Đầu tư tư</vt:lpstr>
      <vt:lpstr>5Huyen. HKD+HTX</vt:lpstr>
      <vt:lpstr>6.1SNN</vt:lpstr>
      <vt:lpstr>7SNN. OCOP</vt:lpstr>
      <vt:lpstr>8SNN. NTM</vt:lpstr>
      <vt:lpstr>9SYT. BHYT</vt:lpstr>
      <vt:lpstr>Sheet1</vt:lpstr>
      <vt:lpstr>10SLĐ. GQVL</vt:lpstr>
      <vt:lpstr>11SLĐ. Giam ngheo</vt:lpstr>
      <vt:lpstr>12Thunhap</vt:lpstr>
      <vt:lpstr>'10SLĐ. GQVL'!Print_Area</vt:lpstr>
      <vt:lpstr>'11SLĐ. Giam ngheo'!Print_Area</vt:lpstr>
      <vt:lpstr>'1STC. Thu NSNN'!Print_Area</vt:lpstr>
      <vt:lpstr>'2STC_ĐTC'!Print_Area</vt:lpstr>
      <vt:lpstr>'3KHĐT. DN'!Print_Area</vt:lpstr>
      <vt:lpstr>'4KHĐT. Đầu tư tư'!Print_Area</vt:lpstr>
      <vt:lpstr>'5Huyen. HKD+HTX'!Print_Area</vt:lpstr>
      <vt:lpstr>'6.1SNN'!Print_Area</vt:lpstr>
      <vt:lpstr>'9SYT. BHYT'!Print_Area</vt:lpstr>
      <vt:lpstr>'4KHĐT. Đầu tư tư'!Print_Titles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KTXH</dc:title>
  <dc:creator>UBND Tinh</dc:creator>
  <cp:lastModifiedBy>ttliemhlv@gmail.com</cp:lastModifiedBy>
  <cp:lastPrinted>2025-03-05T07:27:10Z</cp:lastPrinted>
  <dcterms:created xsi:type="dcterms:W3CDTF">2024-03-30T01:01:37Z</dcterms:created>
  <dcterms:modified xsi:type="dcterms:W3CDTF">2025-03-13T03:04:01Z</dcterms:modified>
</cp:coreProperties>
</file>